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ilonsmb\tjro\Emeron\2018\CEPEP\Precedentes e Jurisprudência NCPC\"/>
    </mc:Choice>
  </mc:AlternateContent>
  <bookViews>
    <workbookView xWindow="0" yWindow="0" windowWidth="21540" windowHeight="8700" tabRatio="908" firstSheet="8" activeTab="8"/>
  </bookViews>
  <sheets>
    <sheet name="P1" sheetId="3" r:id="rId1"/>
    <sheet name="P2" sheetId="4" r:id="rId2"/>
    <sheet name="P3" sheetId="5" r:id="rId3"/>
    <sheet name="P4" sheetId="6" r:id="rId4"/>
    <sheet name="P5" sheetId="7" r:id="rId5"/>
    <sheet name="P6" sheetId="8" r:id="rId6"/>
    <sheet name="Perguntas" sheetId="20" r:id="rId7"/>
    <sheet name="DADOS" sheetId="1" r:id="rId8"/>
    <sheet name="Competência UJ" sheetId="21" r:id="rId9"/>
    <sheet name="Resp. por UJ - Mag." sheetId="22" r:id="rId10"/>
    <sheet name="Resp. por UJ - Serv." sheetId="23" r:id="rId11"/>
    <sheet name="Resp. por Comarca" sheetId="24" r:id="rId12"/>
    <sheet name="F. Dist." sheetId="9" r:id="rId13"/>
    <sheet name="F. Resp." sheetId="10" r:id="rId14"/>
    <sheet name="Resp. Mag." sheetId="15" r:id="rId15"/>
    <sheet name="Resp. Serv." sheetId="16" r:id="rId16"/>
    <sheet name="Índ. Part." sheetId="13" r:id="rId17"/>
    <sheet name="Púb.Partic." sheetId="14" r:id="rId18"/>
    <sheet name="Enviados Geral" sheetId="12" r:id="rId19"/>
    <sheet name="Enviados Mag." sheetId="17" r:id="rId20"/>
    <sheet name="Enviados Serv." sheetId="18" r:id="rId21"/>
  </sheets>
  <definedNames>
    <definedName name="_xlnm._FilterDatabase" localSheetId="7" hidden="1">DADOS!$A$1:$J$237</definedName>
  </definedNames>
  <calcPr calcId="152511"/>
</workbook>
</file>

<file path=xl/calcChain.xml><?xml version="1.0" encoding="utf-8"?>
<calcChain xmlns="http://schemas.openxmlformats.org/spreadsheetml/2006/main">
  <c r="B277" i="1" l="1"/>
  <c r="B275" i="1" l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76" i="1"/>
  <c r="B254" i="1"/>
  <c r="F220" i="1" l="1"/>
  <c r="G220" i="1"/>
  <c r="H220" i="1"/>
  <c r="I220" i="1"/>
  <c r="J220" i="1"/>
  <c r="E220" i="1"/>
  <c r="A230" i="1"/>
  <c r="B236" i="1"/>
  <c r="B235" i="1"/>
  <c r="B234" i="1"/>
  <c r="B233" i="1"/>
  <c r="B232" i="1"/>
  <c r="C227" i="1"/>
  <c r="C228" i="1" s="1"/>
  <c r="D228" i="1" s="1"/>
  <c r="F221" i="1"/>
  <c r="G221" i="1"/>
  <c r="H221" i="1"/>
  <c r="I221" i="1"/>
  <c r="J221" i="1"/>
  <c r="F222" i="1"/>
  <c r="G222" i="1"/>
  <c r="H222" i="1"/>
  <c r="I222" i="1"/>
  <c r="J222" i="1"/>
  <c r="F223" i="1"/>
  <c r="G223" i="1"/>
  <c r="H223" i="1"/>
  <c r="I223" i="1"/>
  <c r="J223" i="1"/>
  <c r="E223" i="1"/>
  <c r="E222" i="1"/>
  <c r="E221" i="1"/>
  <c r="D227" i="1" l="1"/>
  <c r="C247" i="1"/>
  <c r="B247" i="1"/>
  <c r="C242" i="1"/>
  <c r="B242" i="1"/>
  <c r="B229" i="1"/>
  <c r="D242" i="1" l="1"/>
  <c r="D247" i="1"/>
  <c r="H224" i="1"/>
  <c r="E224" i="1"/>
  <c r="G224" i="1"/>
  <c r="C233" i="1"/>
  <c r="I224" i="1"/>
  <c r="J224" i="1"/>
  <c r="F224" i="1"/>
  <c r="D246" i="1"/>
  <c r="D245" i="1"/>
  <c r="D241" i="1"/>
  <c r="D240" i="1"/>
  <c r="C232" i="1"/>
  <c r="C229" i="1" l="1"/>
  <c r="D229" i="1" s="1"/>
  <c r="C237" i="1"/>
</calcChain>
</file>

<file path=xl/sharedStrings.xml><?xml version="1.0" encoding="utf-8"?>
<sst xmlns="http://schemas.openxmlformats.org/spreadsheetml/2006/main" count="1913" uniqueCount="91">
  <si>
    <t>Perfil</t>
  </si>
  <si>
    <t>informe sua UJ:</t>
  </si>
  <si>
    <t>1 - Você conhece a doutrina dos precedentes ?</t>
  </si>
  <si>
    <t>2 - Você é favorável à implantação da doutrina dos precedentes?</t>
  </si>
  <si>
    <t>3 - Você pesquisa o resultado dos recursos repetitivos no site do STJ?</t>
  </si>
  <si>
    <t>4 - Você pesquisa o resultado das repercussões gerais no site do STF?</t>
  </si>
  <si>
    <t>5 - Você pesquisa os precedentes judiciais no Núcleo de Gerenciamento de Precedentes - NUGEP, disponível no site do Tribunal de Justiça deste Estado?</t>
  </si>
  <si>
    <t>6 - Você utiliza o resultado das pesquisas do STJ e STF?</t>
  </si>
  <si>
    <t>Magistrado(a)</t>
  </si>
  <si>
    <t>Buritis</t>
  </si>
  <si>
    <t>1ª Vara Genérica</t>
  </si>
  <si>
    <t>Sim</t>
  </si>
  <si>
    <t>Não</t>
  </si>
  <si>
    <t>Alta Floresta do Oeste</t>
  </si>
  <si>
    <t>Vara Única</t>
  </si>
  <si>
    <t>Alvorada do Oeste</t>
  </si>
  <si>
    <t>Ariquemes</t>
  </si>
  <si>
    <t>Juizado Especial</t>
  </si>
  <si>
    <t>2ª VARA CÍVEL</t>
  </si>
  <si>
    <t>1ª VARA CÍVEL</t>
  </si>
  <si>
    <t>Secretário(a) de Gabinete</t>
  </si>
  <si>
    <t>3ª VARA CÍVEL</t>
  </si>
  <si>
    <t>4ª VARA CÍVEL</t>
  </si>
  <si>
    <t>2ª Vara Genérica</t>
  </si>
  <si>
    <t>Cacoal</t>
  </si>
  <si>
    <t>Colorado do Oeste</t>
  </si>
  <si>
    <t>Costa Marques</t>
  </si>
  <si>
    <t>Espigão do Oeste</t>
  </si>
  <si>
    <t>Guajará-Mirim</t>
  </si>
  <si>
    <t>Jarú</t>
  </si>
  <si>
    <t>Ji-Paraná</t>
  </si>
  <si>
    <t>Assistente</t>
  </si>
  <si>
    <t>5ª VARA CÍVEL</t>
  </si>
  <si>
    <t>Machadinho do Oeste</t>
  </si>
  <si>
    <t>Nova Brasilândia do Oeste</t>
  </si>
  <si>
    <t>Ouro Preto do Oeste</t>
  </si>
  <si>
    <t>Pimenta Bueno</t>
  </si>
  <si>
    <t>Presidente Médici</t>
  </si>
  <si>
    <t>Rolim de Moura</t>
  </si>
  <si>
    <t>Santa Luzia do Oeste</t>
  </si>
  <si>
    <t>Vilhena</t>
  </si>
  <si>
    <t>Porto Velho</t>
  </si>
  <si>
    <t>2ª Vara da Fazenda Pública</t>
  </si>
  <si>
    <t>2ª Vara de Família</t>
  </si>
  <si>
    <t>7ª VARA CÍVEL</t>
  </si>
  <si>
    <t>8ª VARA CÍVEL</t>
  </si>
  <si>
    <t>9ª VARA CÍVEL</t>
  </si>
  <si>
    <t>3º Juizado Especial Cível</t>
  </si>
  <si>
    <t>1º Juizado Inf. e Juventude</t>
  </si>
  <si>
    <t>4º Juizado Especial Cível</t>
  </si>
  <si>
    <t>6ª VARA CÍVEL</t>
  </si>
  <si>
    <t>10ª VARA CÍVEL</t>
  </si>
  <si>
    <t>1ª Vara de Família</t>
  </si>
  <si>
    <t>3ª Vara de Família</t>
  </si>
  <si>
    <t>4ª Vara de Família</t>
  </si>
  <si>
    <t>1º Juizado Especial Cível</t>
  </si>
  <si>
    <t>2º Juizado Especial Cível</t>
  </si>
  <si>
    <t>São Miguel do Guaporé</t>
  </si>
  <si>
    <t>Cerejeiras</t>
  </si>
  <si>
    <t>São Francisco do Guaporé</t>
  </si>
  <si>
    <t>Assessor(a)</t>
  </si>
  <si>
    <t>Chefe do Cejusc</t>
  </si>
  <si>
    <t>Total de paticipantes</t>
  </si>
  <si>
    <t>SIM</t>
  </si>
  <si>
    <t>NÃO</t>
  </si>
  <si>
    <t>Branco/Nulo</t>
  </si>
  <si>
    <t>Total</t>
  </si>
  <si>
    <t>Magristrado Capital</t>
  </si>
  <si>
    <t>Magistrado Interior</t>
  </si>
  <si>
    <t>Capital</t>
  </si>
  <si>
    <t>Servidor Capital</t>
  </si>
  <si>
    <t>Respondidos</t>
  </si>
  <si>
    <t>Local</t>
  </si>
  <si>
    <t>Público alvo</t>
  </si>
  <si>
    <t>1ª Vara da Fazenda Pública</t>
  </si>
  <si>
    <t>Informe sua
Comarca:</t>
  </si>
  <si>
    <t>Carimbo de
data/hora</t>
  </si>
  <si>
    <t>Taxa de participação(%)</t>
  </si>
  <si>
    <t>1ª Vara Exec. Fiscais</t>
  </si>
  <si>
    <t>Formulários</t>
  </si>
  <si>
    <t>Público Participante</t>
  </si>
  <si>
    <t>Servidor Interior</t>
  </si>
  <si>
    <t>Enviados</t>
  </si>
  <si>
    <t>Interior</t>
  </si>
  <si>
    <t>Vara Cível Genérica</t>
  </si>
  <si>
    <t>Vara Cível Especializada</t>
  </si>
  <si>
    <t>Vara Genérica</t>
  </si>
  <si>
    <t>Magistrado</t>
  </si>
  <si>
    <t>Servidor</t>
  </si>
  <si>
    <t>Juizados Especiais</t>
  </si>
  <si>
    <t>Total de respostas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</si>
</sst>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8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name val="Arial"/>
      <family val="2"/>
    </font>
    <font>
      <sz val="10"/>
      <color theme="4"/>
      <name val="Arial"/>
      <family val="2"/>
    </font>
    <font>
      <sz val="10"/>
      <color theme="5"/>
      <name val="Arial"/>
      <family val="2"/>
    </font>
    <font>
      <sz val="10"/>
      <color rgb="FF000000"/>
      <name val="Arial"/>
      <family val="2"/>
    </font>
    <font>
      <sz val="10"/>
      <color theme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2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textRotation="90"/>
    </xf>
    <xf numFmtId="0" fontId="6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2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3" Type="http://schemas.openxmlformats.org/officeDocument/2006/relationships/chartsheet" Target="chartsheets/sheet3.xml"/><Relationship Id="rId21" Type="http://schemas.openxmlformats.org/officeDocument/2006/relationships/chartsheet" Target="chartsheets/sheet20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4.xml"/><Relationship Id="rId23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1 - Você conhece a doutrina dos precedentes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491495297214137E-2"/>
          <c:y val="8.8882571557670473E-2"/>
          <c:w val="0.79272317395489289"/>
          <c:h val="0.7988893909407247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4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explosion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explosion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0.11132746349974072"/>
                  <c:y val="2.83468404283100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6795736409140247"/>
                  <c:y val="6.362817855779218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8373121668291643E-2"/>
                  <c:y val="4.944119407564012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DADOS!$E$221:$E$223</c:f>
              <c:numCache>
                <c:formatCode>General</c:formatCode>
                <c:ptCount val="3"/>
                <c:pt idx="0">
                  <c:v>197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Respostas Unidade Judiciária (Competência) - Magistrados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1.8433192391353041E-2"/>
                  <c:y val="0.1985270799535148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227388262220752E-3"/>
                  <c:y val="2.308602926832521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805102769805034E-2"/>
                  <c:y val="-1.89999016274816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962091928776518E-2"/>
                  <c:y val="-5.769364796977462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598104363039653E-2"/>
                  <c:y val="-2.34261647556276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DADOS!$A$210:$A$214</c:f>
              <c:strCache>
                <c:ptCount val="5"/>
                <c:pt idx="0">
                  <c:v>Vara Cível Genérica</c:v>
                </c:pt>
                <c:pt idx="1">
                  <c:v>Vara Cível Especializada</c:v>
                </c:pt>
                <c:pt idx="2">
                  <c:v>Vara Genérica</c:v>
                </c:pt>
                <c:pt idx="3">
                  <c:v>Vara Única</c:v>
                </c:pt>
                <c:pt idx="4">
                  <c:v>Juizados Especiais</c:v>
                </c:pt>
              </c:strCache>
            </c:strRef>
          </c:cat>
          <c:val>
            <c:numRef>
              <c:f>DADOS!$C$210:$C$214</c:f>
              <c:numCache>
                <c:formatCode>General</c:formatCode>
                <c:ptCount val="5"/>
                <c:pt idx="0">
                  <c:v>35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Respostas Unidade Judiciária (Competência) - Servidores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6.0541670725217014E-3"/>
                  <c:y val="0.2059116881557820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777641230617365E-2"/>
                  <c:y val="5.814149302805617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231544738420212E-2"/>
                  <c:y val="-0.128246751622729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919827176729956E-2"/>
                  <c:y val="-4.63187836488201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4784971416899984E-2"/>
                  <c:y val="-9.179323097033641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DADOS!$A$210:$A$214</c:f>
              <c:strCache>
                <c:ptCount val="5"/>
                <c:pt idx="0">
                  <c:v>Vara Cível Genérica</c:v>
                </c:pt>
                <c:pt idx="1">
                  <c:v>Vara Cível Especializada</c:v>
                </c:pt>
                <c:pt idx="2">
                  <c:v>Vara Genérica</c:v>
                </c:pt>
                <c:pt idx="3">
                  <c:v>Vara Única</c:v>
                </c:pt>
                <c:pt idx="4">
                  <c:v>Juizados Especiais</c:v>
                </c:pt>
              </c:strCache>
            </c:strRef>
          </c:cat>
          <c:val>
            <c:numRef>
              <c:f>DADOS!$D$210:$D$214</c:f>
              <c:numCache>
                <c:formatCode>General</c:formatCode>
                <c:ptCount val="5"/>
                <c:pt idx="0">
                  <c:v>77</c:v>
                </c:pt>
                <c:pt idx="1">
                  <c:v>11</c:v>
                </c:pt>
                <c:pt idx="2">
                  <c:v>19</c:v>
                </c:pt>
                <c:pt idx="3">
                  <c:v>12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respostas por Comarca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Comarca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1"/>
            <c:invertIfNegative val="0"/>
            <c:bubble3D val="0"/>
          </c:dPt>
          <c:dPt>
            <c:idx val="22"/>
            <c:invertIfNegative val="0"/>
            <c:bubble3D val="0"/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DADOS!$A$254:$A$276</c:f>
              <c:strCache>
                <c:ptCount val="23"/>
                <c:pt idx="0">
                  <c:v>Porto Velho</c:v>
                </c:pt>
                <c:pt idx="1">
                  <c:v>Alta Floresta do Oeste</c:v>
                </c:pt>
                <c:pt idx="2">
                  <c:v>Alvorada do Oeste</c:v>
                </c:pt>
                <c:pt idx="3">
                  <c:v>Buritis</c:v>
                </c:pt>
                <c:pt idx="4">
                  <c:v>Ariquemes</c:v>
                </c:pt>
                <c:pt idx="5">
                  <c:v>Cacoal</c:v>
                </c:pt>
                <c:pt idx="6">
                  <c:v>Cerejeiras</c:v>
                </c:pt>
                <c:pt idx="7">
                  <c:v>Colorado do Oeste</c:v>
                </c:pt>
                <c:pt idx="8">
                  <c:v>Costa Marques</c:v>
                </c:pt>
                <c:pt idx="9">
                  <c:v>Espigão do Oeste</c:v>
                </c:pt>
                <c:pt idx="10">
                  <c:v>Guajará-Mirim</c:v>
                </c:pt>
                <c:pt idx="11">
                  <c:v>Jarú</c:v>
                </c:pt>
                <c:pt idx="12">
                  <c:v>Ji-Paraná</c:v>
                </c:pt>
                <c:pt idx="13">
                  <c:v>Machadinho do Oeste</c:v>
                </c:pt>
                <c:pt idx="14">
                  <c:v>Nova Brasilândia do Oeste</c:v>
                </c:pt>
                <c:pt idx="15">
                  <c:v>Ouro Preto do Oeste</c:v>
                </c:pt>
                <c:pt idx="16">
                  <c:v>Pimenta Bueno</c:v>
                </c:pt>
                <c:pt idx="17">
                  <c:v>Presidente Médici</c:v>
                </c:pt>
                <c:pt idx="18">
                  <c:v>Rolim de Moura</c:v>
                </c:pt>
                <c:pt idx="19">
                  <c:v>Santa Luzia do Oeste</c:v>
                </c:pt>
                <c:pt idx="20">
                  <c:v>São Francisco do Guaporé</c:v>
                </c:pt>
                <c:pt idx="21">
                  <c:v>São Miguel do Guaporé</c:v>
                </c:pt>
                <c:pt idx="22">
                  <c:v>Vilhena</c:v>
                </c:pt>
              </c:strCache>
            </c:strRef>
          </c:cat>
          <c:val>
            <c:numRef>
              <c:f>DADOS!$B$254:$B$276</c:f>
              <c:numCache>
                <c:formatCode>General</c:formatCode>
                <c:ptCount val="23"/>
                <c:pt idx="0">
                  <c:v>49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16</c:v>
                </c:pt>
                <c:pt idx="5">
                  <c:v>14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21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0335664"/>
        <c:axId val="270336056"/>
        <c:axId val="0"/>
      </c:bar3DChart>
      <c:catAx>
        <c:axId val="27033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COMARCAS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6056"/>
        <c:crosses val="autoZero"/>
        <c:auto val="1"/>
        <c:lblAlgn val="ctr"/>
        <c:lblOffset val="10"/>
        <c:noMultiLvlLbl val="0"/>
      </c:catAx>
      <c:valAx>
        <c:axId val="27033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FORMULÁRIOS</a:t>
                </a:r>
                <a:r>
                  <a:rPr lang="pt-BR" baseline="0"/>
                  <a:t> DISTRIBUÍDOS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Formulários Distribuídos - 231</a:t>
            </a:r>
          </a:p>
          <a:p>
            <a:pPr>
              <a:defRPr/>
            </a:pPr>
            <a:r>
              <a:rPr lang="pt-BR"/>
              <a:t>(magistrados e servidores)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3.3804291370547947E-2"/>
                  <c:y val="-4.311183954942052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95357586723093E-2"/>
                  <c:y val="-0.186865768197665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DADOS!$A$227:$A$228</c:f>
              <c:strCache>
                <c:ptCount val="2"/>
                <c:pt idx="0">
                  <c:v>Capital</c:v>
                </c:pt>
                <c:pt idx="1">
                  <c:v>Interior</c:v>
                </c:pt>
              </c:strCache>
            </c:strRef>
          </c:cat>
          <c:val>
            <c:numRef>
              <c:f>DADOS!$B$227:$B$228</c:f>
              <c:numCache>
                <c:formatCode>General</c:formatCode>
                <c:ptCount val="2"/>
                <c:pt idx="0">
                  <c:v>75</c:v>
                </c:pt>
                <c:pt idx="1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Formulários Respondidos - 205</a:t>
            </a:r>
          </a:p>
          <a:p>
            <a:pPr>
              <a:defRPr/>
            </a:pPr>
            <a:r>
              <a:rPr lang="pt-BR"/>
              <a:t>(magistrados e servidores)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6.4823248881214031E-3"/>
                  <c:y val="-3.206143780605941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672948838797622"/>
                  <c:y val="-0.1025205040007603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DADOS!$A$227:$A$228</c:f>
              <c:strCache>
                <c:ptCount val="2"/>
                <c:pt idx="0">
                  <c:v>Capital</c:v>
                </c:pt>
                <c:pt idx="1">
                  <c:v>Interior</c:v>
                </c:pt>
              </c:strCache>
            </c:strRef>
          </c:cat>
          <c:val>
            <c:numRef>
              <c:f>DADOS!$C$227:$C$228</c:f>
              <c:numCache>
                <c:formatCode>General</c:formatCode>
                <c:ptCount val="2"/>
                <c:pt idx="0">
                  <c:v>49</c:v>
                </c:pt>
                <c:pt idx="1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Respostas - Magistrados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4.134666343434746E-2"/>
                  <c:y val="-2.973417744734986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16865725041045E-2"/>
                  <c:y val="-0.5227408917885624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DADOS!$A$240:$A$241</c:f>
              <c:strCache>
                <c:ptCount val="2"/>
                <c:pt idx="0">
                  <c:v>Magristrado Capital</c:v>
                </c:pt>
                <c:pt idx="1">
                  <c:v>Magistrado Interior</c:v>
                </c:pt>
              </c:strCache>
            </c:strRef>
          </c:cat>
          <c:val>
            <c:numRef>
              <c:f>DADOS!$C$240:$C$241</c:f>
              <c:numCache>
                <c:formatCode>General</c:formatCode>
                <c:ptCount val="2"/>
                <c:pt idx="0">
                  <c:v>15</c:v>
                </c:pt>
                <c:pt idx="1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Respostas - Servidores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5734423691281564E-2"/>
                  <c:y val="-1.537545789072647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811042519416487E-2"/>
                  <c:y val="2.79102842632315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DADOS!$A$245:$A$246</c:f>
              <c:strCache>
                <c:ptCount val="2"/>
                <c:pt idx="0">
                  <c:v>Servidor Capital</c:v>
                </c:pt>
                <c:pt idx="1">
                  <c:v>Servidor Interior</c:v>
                </c:pt>
              </c:strCache>
            </c:strRef>
          </c:cat>
          <c:val>
            <c:numRef>
              <c:f>DADOS!$C$245:$C$246</c:f>
              <c:numCache>
                <c:formatCode>General</c:formatCode>
                <c:ptCount val="2"/>
                <c:pt idx="0">
                  <c:v>34</c:v>
                </c:pt>
                <c:pt idx="1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Índice de participação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DADOS!$A$227</c:f>
              <c:strCache>
                <c:ptCount val="1"/>
                <c:pt idx="0">
                  <c:v>Capital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DADOS!$D$227</c:f>
              <c:numCache>
                <c:formatCode>0.00%</c:formatCode>
                <c:ptCount val="1"/>
                <c:pt idx="0">
                  <c:v>0.65333333333333332</c:v>
                </c:pt>
              </c:numCache>
            </c:numRef>
          </c:val>
        </c:ser>
        <c:ser>
          <c:idx val="1"/>
          <c:order val="1"/>
          <c:tx>
            <c:strRef>
              <c:f>DADOS!$A$228</c:f>
              <c:strCache>
                <c:ptCount val="1"/>
                <c:pt idx="0">
                  <c:v>Interior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DADOS!$D$228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DADOS!$A$229</c:f>
              <c:strCache>
                <c:ptCount val="1"/>
                <c:pt idx="0">
                  <c:v>Total de paticipantes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DADOS!$D$229</c:f>
              <c:numCache>
                <c:formatCode>0.00%</c:formatCode>
                <c:ptCount val="1"/>
                <c:pt idx="0">
                  <c:v>0.88744588744588748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1851312"/>
        <c:axId val="271849744"/>
      </c:barChart>
      <c:catAx>
        <c:axId val="271851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49744"/>
        <c:crosses val="autoZero"/>
        <c:auto val="1"/>
        <c:lblAlgn val="ctr"/>
        <c:lblOffset val="100"/>
        <c:noMultiLvlLbl val="0"/>
      </c:catAx>
      <c:valAx>
        <c:axId val="27184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Público participante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9.2957185152036746E-3"/>
                  <c:y val="-6.1303085729148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984714221385031E-2"/>
                  <c:y val="-1.7132324375876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4045278609629723E-2"/>
                  <c:y val="7.596359216421207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856379426972879E-2"/>
                  <c:y val="-2.59718454517716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951934604248882"/>
                  <c:y val="-3.186435930312240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DADOS!$A$232:$A$236</c:f>
              <c:strCache>
                <c:ptCount val="5"/>
                <c:pt idx="0">
                  <c:v>Magistrado(a)</c:v>
                </c:pt>
                <c:pt idx="1">
                  <c:v>Assessor(a)</c:v>
                </c:pt>
                <c:pt idx="2">
                  <c:v>Secretário(a) de Gabinete</c:v>
                </c:pt>
                <c:pt idx="3">
                  <c:v>Assistente</c:v>
                </c:pt>
                <c:pt idx="4">
                  <c:v>Chefe do Cejusc</c:v>
                </c:pt>
              </c:strCache>
            </c:strRef>
          </c:cat>
          <c:val>
            <c:numRef>
              <c:f>DADOS!$B$232:$B$236</c:f>
              <c:numCache>
                <c:formatCode>General</c:formatCode>
                <c:ptCount val="5"/>
                <c:pt idx="0">
                  <c:v>66</c:v>
                </c:pt>
                <c:pt idx="1">
                  <c:v>125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Comparativo entre formulários enviados e respondidos</a:t>
            </a:r>
          </a:p>
          <a:p>
            <a:pPr>
              <a:defRPr/>
            </a:pPr>
            <a:r>
              <a:rPr lang="pt-BR"/>
              <a:t>(magistrados e servidores)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DADOS!$B$226</c:f>
              <c:strCache>
                <c:ptCount val="1"/>
                <c:pt idx="0">
                  <c:v>Enviados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DADOS!$A$227:$A$229</c:f>
              <c:strCache>
                <c:ptCount val="3"/>
                <c:pt idx="0">
                  <c:v>Capital</c:v>
                </c:pt>
                <c:pt idx="1">
                  <c:v>Interior</c:v>
                </c:pt>
                <c:pt idx="2">
                  <c:v>Total de paticipantes</c:v>
                </c:pt>
              </c:strCache>
            </c:strRef>
          </c:cat>
          <c:val>
            <c:numRef>
              <c:f>DADOS!$B$227:$B$229</c:f>
              <c:numCache>
                <c:formatCode>General</c:formatCode>
                <c:ptCount val="3"/>
                <c:pt idx="0">
                  <c:v>75</c:v>
                </c:pt>
                <c:pt idx="1">
                  <c:v>156</c:v>
                </c:pt>
                <c:pt idx="2">
                  <c:v>231</c:v>
                </c:pt>
              </c:numCache>
            </c:numRef>
          </c:val>
        </c:ser>
        <c:ser>
          <c:idx val="1"/>
          <c:order val="1"/>
          <c:tx>
            <c:strRef>
              <c:f>DADOS!$C$226</c:f>
              <c:strCache>
                <c:ptCount val="1"/>
                <c:pt idx="0">
                  <c:v>Respondidos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DADOS!$A$227:$A$229</c:f>
              <c:strCache>
                <c:ptCount val="3"/>
                <c:pt idx="0">
                  <c:v>Capital</c:v>
                </c:pt>
                <c:pt idx="1">
                  <c:v>Interior</c:v>
                </c:pt>
                <c:pt idx="2">
                  <c:v>Total de paticipantes</c:v>
                </c:pt>
              </c:strCache>
            </c:strRef>
          </c:cat>
          <c:val>
            <c:numRef>
              <c:f>DADOS!$C$227:$C$229</c:f>
              <c:numCache>
                <c:formatCode>General</c:formatCode>
                <c:ptCount val="3"/>
                <c:pt idx="0">
                  <c:v>49</c:v>
                </c:pt>
                <c:pt idx="1">
                  <c:v>156</c:v>
                </c:pt>
                <c:pt idx="2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1851704"/>
        <c:axId val="271856408"/>
      </c:barChart>
      <c:catAx>
        <c:axId val="27185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6408"/>
        <c:crosses val="autoZero"/>
        <c:auto val="1"/>
        <c:lblAlgn val="ctr"/>
        <c:lblOffset val="100"/>
        <c:noMultiLvlLbl val="0"/>
      </c:catAx>
      <c:valAx>
        <c:axId val="27185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1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2 - Você é favorável à implantação da doutrina dos precedentes?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7.4897898235263771E-2"/>
                  <c:y val="3.0886969976373923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28996403266883"/>
                  <c:y val="8.4778770210133698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749545053146029E-2"/>
                  <c:y val="-1.4996473595315467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0326190385053654E-4"/>
                  <c:y val="2.0648391609324381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DADOS!$F$221:$F$223</c:f>
              <c:numCache>
                <c:formatCode>General</c:formatCode>
                <c:ptCount val="3"/>
                <c:pt idx="0">
                  <c:v>189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Comparativo entre formulários enviados e respondidos (magistrados)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DADOS!$B$239</c:f>
              <c:strCache>
                <c:ptCount val="1"/>
                <c:pt idx="0">
                  <c:v>Enviados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DADOS!$A$240:$A$242</c:f>
              <c:strCache>
                <c:ptCount val="3"/>
                <c:pt idx="0">
                  <c:v>Magristrado Capital</c:v>
                </c:pt>
                <c:pt idx="1">
                  <c:v>Magistrado Interior</c:v>
                </c:pt>
                <c:pt idx="2">
                  <c:v>Total</c:v>
                </c:pt>
              </c:strCache>
            </c:strRef>
          </c:cat>
          <c:val>
            <c:numRef>
              <c:f>DADOS!$B$240:$B$242</c:f>
              <c:numCache>
                <c:formatCode>General</c:formatCode>
                <c:ptCount val="3"/>
                <c:pt idx="0">
                  <c:v>25</c:v>
                </c:pt>
                <c:pt idx="1">
                  <c:v>51</c:v>
                </c:pt>
                <c:pt idx="2">
                  <c:v>76</c:v>
                </c:pt>
              </c:numCache>
            </c:numRef>
          </c:val>
        </c:ser>
        <c:ser>
          <c:idx val="1"/>
          <c:order val="1"/>
          <c:tx>
            <c:strRef>
              <c:f>DADOS!$C$239</c:f>
              <c:strCache>
                <c:ptCount val="1"/>
                <c:pt idx="0">
                  <c:v>Respondidos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DADOS!$A$240:$A$242</c:f>
              <c:strCache>
                <c:ptCount val="3"/>
                <c:pt idx="0">
                  <c:v>Magristrado Capital</c:v>
                </c:pt>
                <c:pt idx="1">
                  <c:v>Magistrado Interior</c:v>
                </c:pt>
                <c:pt idx="2">
                  <c:v>Total</c:v>
                </c:pt>
              </c:strCache>
            </c:strRef>
          </c:cat>
          <c:val>
            <c:numRef>
              <c:f>DADOS!$C$240:$C$242</c:f>
              <c:numCache>
                <c:formatCode>General</c:formatCode>
                <c:ptCount val="3"/>
                <c:pt idx="0">
                  <c:v>15</c:v>
                </c:pt>
                <c:pt idx="1">
                  <c:v>51</c:v>
                </c:pt>
                <c:pt idx="2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1853272"/>
        <c:axId val="271853664"/>
      </c:barChart>
      <c:catAx>
        <c:axId val="27185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3664"/>
        <c:crosses val="autoZero"/>
        <c:auto val="1"/>
        <c:lblAlgn val="ctr"/>
        <c:lblOffset val="100"/>
        <c:noMultiLvlLbl val="0"/>
      </c:catAx>
      <c:valAx>
        <c:axId val="27185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3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Comparativo entre formulários enviados e respondidos (servidores)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DADOS!$B$244</c:f>
              <c:strCache>
                <c:ptCount val="1"/>
                <c:pt idx="0">
                  <c:v>Enviados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DADOS!$A$245:$A$247</c:f>
              <c:strCache>
                <c:ptCount val="3"/>
                <c:pt idx="0">
                  <c:v>Servidor Capital</c:v>
                </c:pt>
                <c:pt idx="1">
                  <c:v>Servidor Interior</c:v>
                </c:pt>
                <c:pt idx="2">
                  <c:v>Total</c:v>
                </c:pt>
              </c:strCache>
            </c:strRef>
          </c:cat>
          <c:val>
            <c:numRef>
              <c:f>DADOS!$B$245:$B$247</c:f>
              <c:numCache>
                <c:formatCode>General</c:formatCode>
                <c:ptCount val="3"/>
                <c:pt idx="0">
                  <c:v>50</c:v>
                </c:pt>
                <c:pt idx="1">
                  <c:v>105</c:v>
                </c:pt>
                <c:pt idx="2">
                  <c:v>155</c:v>
                </c:pt>
              </c:numCache>
            </c:numRef>
          </c:val>
        </c:ser>
        <c:ser>
          <c:idx val="1"/>
          <c:order val="1"/>
          <c:tx>
            <c:strRef>
              <c:f>DADOS!$C$244</c:f>
              <c:strCache>
                <c:ptCount val="1"/>
                <c:pt idx="0">
                  <c:v>Respondidos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DADOS!$A$245:$A$247</c:f>
              <c:strCache>
                <c:ptCount val="3"/>
                <c:pt idx="0">
                  <c:v>Servidor Capital</c:v>
                </c:pt>
                <c:pt idx="1">
                  <c:v>Servidor Interior</c:v>
                </c:pt>
                <c:pt idx="2">
                  <c:v>Total</c:v>
                </c:pt>
              </c:strCache>
            </c:strRef>
          </c:cat>
          <c:val>
            <c:numRef>
              <c:f>DADOS!$C$245:$C$247</c:f>
              <c:numCache>
                <c:formatCode>General</c:formatCode>
                <c:ptCount val="3"/>
                <c:pt idx="0">
                  <c:v>34</c:v>
                </c:pt>
                <c:pt idx="1">
                  <c:v>105</c:v>
                </c:pt>
                <c:pt idx="2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1856016"/>
        <c:axId val="271856800"/>
      </c:barChart>
      <c:catAx>
        <c:axId val="2718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6800"/>
        <c:crosses val="autoZero"/>
        <c:auto val="1"/>
        <c:lblAlgn val="ctr"/>
        <c:lblOffset val="100"/>
        <c:noMultiLvlLbl val="0"/>
      </c:catAx>
      <c:valAx>
        <c:axId val="27185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856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3 - Você pesquisa o resultado dos recursos repetitivos no site do STJ?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0279802040157728"/>
                  <c:y val="-1.75968427423590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510108206968428"/>
                  <c:y val="2.667179093005380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767413160207163"/>
                  <c:y val="5.251925350264522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DADOS!$G$221:$G$223</c:f>
              <c:numCache>
                <c:formatCode>General</c:formatCode>
                <c:ptCount val="3"/>
                <c:pt idx="0">
                  <c:v>188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4 - Você pesquisa o resultado das repercussões gerais no site do STF?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5.2818543968825342E-2"/>
                  <c:y val="9.7717257374187391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777332625044644"/>
                  <c:y val="1.939806022732388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509628960667261"/>
                  <c:y val="-5.3356253574340443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DADOS!$H$221:$H$223</c:f>
              <c:numCache>
                <c:formatCode>General</c:formatCode>
                <c:ptCount val="3"/>
                <c:pt idx="0">
                  <c:v>180</c:v>
                </c:pt>
                <c:pt idx="1">
                  <c:v>24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DADOS!$D$221:$D$222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5 - Você pesquisa os precedentes judiciais no Núcleo de Gerenciamento </a:t>
            </a:r>
          </a:p>
          <a:p>
            <a:pPr>
              <a:defRPr/>
            </a:pPr>
            <a:r>
              <a:rPr lang="pt-BR"/>
              <a:t>de Precedentes - NUGEP, disponível no site do Tribunal de Justiça deste Estado?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2.3500703361373392E-4"/>
                  <c:y val="-4.1092868659349309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071681553903227E-2"/>
                  <c:y val="-4.344063718714621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780382581699826"/>
                  <c:y val="-1.591800733959027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DADOS!$I$221:$I$223</c:f>
              <c:numCache>
                <c:formatCode>General</c:formatCode>
                <c:ptCount val="3"/>
                <c:pt idx="0">
                  <c:v>78</c:v>
                </c:pt>
                <c:pt idx="1">
                  <c:v>127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6 - Você utiliza o resultado das</a:t>
            </a:r>
          </a:p>
          <a:p>
            <a:pPr>
              <a:defRPr/>
            </a:pPr>
            <a:r>
              <a:rPr lang="pt-BR"/>
              <a:t>pesquisas do STJ e STF?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explosion val="9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3457692561838064"/>
                  <c:y val="-7.1556836806661323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441635113691849"/>
                  <c:y val="1.3760147792203895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87499337405682"/>
                  <c:y val="1.0550869429656147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DADOS!$D$221:$D$223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Branco/Nulo</c:v>
                </c:pt>
              </c:strCache>
            </c:strRef>
          </c:cat>
          <c:val>
            <c:numRef>
              <c:f>DADOS!$J$221:$J$223</c:f>
              <c:numCache>
                <c:formatCode>General</c:formatCode>
                <c:ptCount val="3"/>
                <c:pt idx="0">
                  <c:v>199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Panorama geral das perguntas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DADOS!$D$221</c:f>
              <c:strCache>
                <c:ptCount val="1"/>
                <c:pt idx="0">
                  <c:v>SIM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DADOS!$E$221:$J$221</c:f>
              <c:numCache>
                <c:formatCode>General</c:formatCode>
                <c:ptCount val="6"/>
                <c:pt idx="0">
                  <c:v>197</c:v>
                </c:pt>
                <c:pt idx="1">
                  <c:v>189</c:v>
                </c:pt>
                <c:pt idx="2">
                  <c:v>188</c:v>
                </c:pt>
                <c:pt idx="3">
                  <c:v>180</c:v>
                </c:pt>
                <c:pt idx="4">
                  <c:v>78</c:v>
                </c:pt>
                <c:pt idx="5">
                  <c:v>199</c:v>
                </c:pt>
              </c:numCache>
            </c:numRef>
          </c:val>
        </c:ser>
        <c:ser>
          <c:idx val="1"/>
          <c:order val="1"/>
          <c:tx>
            <c:strRef>
              <c:f>DADOS!$D$222</c:f>
              <c:strCache>
                <c:ptCount val="1"/>
                <c:pt idx="0">
                  <c:v>NÃO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DADOS!$E$222:$J$222</c:f>
              <c:numCache>
                <c:formatCode>General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15</c:v>
                </c:pt>
                <c:pt idx="3">
                  <c:v>24</c:v>
                </c:pt>
                <c:pt idx="4">
                  <c:v>127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strRef>
              <c:f>DADOS!$D$223</c:f>
              <c:strCache>
                <c:ptCount val="1"/>
                <c:pt idx="0">
                  <c:v>Branco/Nulo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DADOS!$E$223:$J$223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0338800"/>
        <c:axId val="270334096"/>
      </c:barChart>
      <c:catAx>
        <c:axId val="2703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4096"/>
        <c:crosses val="autoZero"/>
        <c:auto val="1"/>
        <c:lblAlgn val="ctr"/>
        <c:lblOffset val="100"/>
        <c:noMultiLvlLbl val="0"/>
      </c:catAx>
      <c:valAx>
        <c:axId val="27033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8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DADOS!$D$221</c:f>
              <c:strCache>
                <c:ptCount val="1"/>
                <c:pt idx="0">
                  <c:v>SIM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DADOS!$E$221:$J$221</c:f>
              <c:numCache>
                <c:formatCode>General</c:formatCode>
                <c:ptCount val="6"/>
                <c:pt idx="0">
                  <c:v>197</c:v>
                </c:pt>
                <c:pt idx="1">
                  <c:v>189</c:v>
                </c:pt>
                <c:pt idx="2">
                  <c:v>188</c:v>
                </c:pt>
                <c:pt idx="3">
                  <c:v>180</c:v>
                </c:pt>
                <c:pt idx="4">
                  <c:v>78</c:v>
                </c:pt>
                <c:pt idx="5">
                  <c:v>199</c:v>
                </c:pt>
              </c:numCache>
            </c:numRef>
          </c:val>
        </c:ser>
        <c:ser>
          <c:idx val="1"/>
          <c:order val="1"/>
          <c:tx>
            <c:strRef>
              <c:f>DADOS!$D$222</c:f>
              <c:strCache>
                <c:ptCount val="1"/>
                <c:pt idx="0">
                  <c:v>NÃO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DADOS!$E$222:$J$222</c:f>
              <c:numCache>
                <c:formatCode>General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15</c:v>
                </c:pt>
                <c:pt idx="3">
                  <c:v>24</c:v>
                </c:pt>
                <c:pt idx="4">
                  <c:v>127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strRef>
              <c:f>DADOS!$D$223</c:f>
              <c:strCache>
                <c:ptCount val="1"/>
                <c:pt idx="0">
                  <c:v>Branco/Nulo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DADOS!$E$220:$J$220</c:f>
              <c:strCache>
                <c:ptCount val="6"/>
                <c:pt idx="0">
                  <c:v>1 - Você conhece a doutrina dos precedentes ?</c:v>
                </c:pt>
                <c:pt idx="1">
                  <c:v>2 - Você é favorável à implantação da doutrina dos precedentes?</c:v>
                </c:pt>
                <c:pt idx="2">
                  <c:v>3 - Você pesquisa o resultado dos recursos repetitivos no site do STJ?</c:v>
                </c:pt>
                <c:pt idx="3">
                  <c:v>4 - Você pesquisa o resultado das repercussões gerais no site do STF?</c:v>
                </c:pt>
                <c:pt idx="4">
                  <c:v>5 - Você pesquisa os precedentes judiciais no Núcleo de Gerenciamento de Precedentes - NUGEP, disponível no site do Tribunal de Justiça deste Estado?</c:v>
                </c:pt>
                <c:pt idx="5">
                  <c:v>6 - Você utiliza o resultado das pesquisas do STJ e STF?</c:v>
                </c:pt>
              </c:strCache>
            </c:strRef>
          </c:cat>
          <c:val>
            <c:numRef>
              <c:f>DADOS!$E$223:$J$223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0332136"/>
        <c:axId val="270338408"/>
      </c:barChart>
      <c:catAx>
        <c:axId val="270332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8408"/>
        <c:crosses val="autoZero"/>
        <c:auto val="1"/>
        <c:lblAlgn val="ctr"/>
        <c:lblOffset val="100"/>
        <c:noMultiLvlLbl val="0"/>
      </c:catAx>
      <c:valAx>
        <c:axId val="270338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Respostas por Competência de Unidade Judiciária - Geral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DADOS!$B$209</c:f>
              <c:strCache>
                <c:ptCount val="1"/>
                <c:pt idx="0">
                  <c:v>Total de respostas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DADOS!$A$210:$A$214</c:f>
              <c:strCache>
                <c:ptCount val="5"/>
                <c:pt idx="0">
                  <c:v>Vara Cível Genérica</c:v>
                </c:pt>
                <c:pt idx="1">
                  <c:v>Vara Cível Especializada</c:v>
                </c:pt>
                <c:pt idx="2">
                  <c:v>Vara Genérica</c:v>
                </c:pt>
                <c:pt idx="3">
                  <c:v>Vara Única</c:v>
                </c:pt>
                <c:pt idx="4">
                  <c:v>Juizados Especiais</c:v>
                </c:pt>
              </c:strCache>
            </c:strRef>
          </c:cat>
          <c:val>
            <c:numRef>
              <c:f>DADOS!$B$210:$B$214</c:f>
              <c:numCache>
                <c:formatCode>General</c:formatCode>
                <c:ptCount val="5"/>
                <c:pt idx="0">
                  <c:v>112</c:v>
                </c:pt>
                <c:pt idx="1">
                  <c:v>17</c:v>
                </c:pt>
                <c:pt idx="2">
                  <c:v>29</c:v>
                </c:pt>
                <c:pt idx="3">
                  <c:v>18</c:v>
                </c:pt>
                <c:pt idx="4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0332528"/>
        <c:axId val="270334880"/>
      </c:barChart>
      <c:catAx>
        <c:axId val="27033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4880"/>
        <c:crosses val="autoZero"/>
        <c:auto val="1"/>
        <c:lblAlgn val="ctr"/>
        <c:lblOffset val="100"/>
        <c:noMultiLvlLbl val="0"/>
      </c:catAx>
      <c:valAx>
        <c:axId val="2703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03325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4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0833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636463" cy="60088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228</xdr:row>
      <xdr:rowOff>80962</xdr:rowOff>
    </xdr:from>
    <xdr:to>
      <xdr:col>10</xdr:col>
      <xdr:colOff>466725</xdr:colOff>
      <xdr:row>242</xdr:row>
      <xdr:rowOff>61912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0137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77"/>
  <sheetViews>
    <sheetView zoomScale="115" zoomScaleNormal="115" workbookViewId="0">
      <pane ySplit="1" topLeftCell="A233" activePane="bottomLeft" state="frozen"/>
      <selection pane="bottomLeft" activeCell="C242" activeCellId="1" sqref="C247 C242"/>
    </sheetView>
  </sheetViews>
  <sheetFormatPr defaultColWidth="14.42578125" defaultRowHeight="15.75" customHeight="1" x14ac:dyDescent="0.2"/>
  <cols>
    <col min="1" max="2" width="22.5703125" bestFit="1" customWidth="1"/>
    <col min="3" max="3" width="24.5703125" style="23" bestFit="1" customWidth="1"/>
    <col min="4" max="4" width="24.42578125" style="23" bestFit="1" customWidth="1"/>
    <col min="5" max="10" width="18" style="23" customWidth="1"/>
    <col min="11" max="16" width="21.5703125" customWidth="1"/>
  </cols>
  <sheetData>
    <row r="1" spans="1:10" s="21" customFormat="1" ht="89.25" customHeight="1" thickBot="1" x14ac:dyDescent="0.25">
      <c r="A1" s="26" t="s">
        <v>76</v>
      </c>
      <c r="B1" s="26" t="s">
        <v>1</v>
      </c>
      <c r="C1" s="26" t="s">
        <v>75</v>
      </c>
      <c r="D1" s="9" t="s">
        <v>0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ht="13.5" thickBot="1" x14ac:dyDescent="0.25">
      <c r="A2" s="18">
        <v>43357.457314814812</v>
      </c>
      <c r="B2" s="19" t="s">
        <v>49</v>
      </c>
      <c r="C2" s="19" t="s">
        <v>41</v>
      </c>
      <c r="D2" s="19" t="s">
        <v>8</v>
      </c>
      <c r="E2" s="19" t="s">
        <v>11</v>
      </c>
      <c r="F2" s="19" t="s">
        <v>11</v>
      </c>
      <c r="G2" s="19" t="s">
        <v>11</v>
      </c>
      <c r="H2" s="19" t="s">
        <v>11</v>
      </c>
      <c r="I2" s="19" t="s">
        <v>12</v>
      </c>
      <c r="J2" s="19" t="s">
        <v>11</v>
      </c>
    </row>
    <row r="3" spans="1:10" ht="26.25" thickBot="1" x14ac:dyDescent="0.25">
      <c r="A3" s="18">
        <v>43357.459675925929</v>
      </c>
      <c r="B3" s="19" t="s">
        <v>74</v>
      </c>
      <c r="C3" s="19" t="s">
        <v>41</v>
      </c>
      <c r="D3" s="19" t="s">
        <v>8</v>
      </c>
      <c r="E3" s="19" t="s">
        <v>11</v>
      </c>
      <c r="F3" s="19" t="s">
        <v>11</v>
      </c>
      <c r="G3" s="19" t="s">
        <v>11</v>
      </c>
      <c r="H3" s="19" t="s">
        <v>11</v>
      </c>
      <c r="I3" s="19" t="s">
        <v>11</v>
      </c>
      <c r="J3" s="19" t="s">
        <v>11</v>
      </c>
    </row>
    <row r="4" spans="1:10" ht="26.25" thickBot="1" x14ac:dyDescent="0.25">
      <c r="A4" s="18">
        <v>43357.460185185184</v>
      </c>
      <c r="B4" s="19" t="s">
        <v>42</v>
      </c>
      <c r="C4" s="19" t="s">
        <v>41</v>
      </c>
      <c r="D4" s="19" t="s">
        <v>8</v>
      </c>
      <c r="E4" s="19" t="s">
        <v>11</v>
      </c>
      <c r="F4" s="19" t="s">
        <v>11</v>
      </c>
      <c r="G4" s="19" t="s">
        <v>11</v>
      </c>
      <c r="H4" s="19" t="s">
        <v>11</v>
      </c>
      <c r="I4" s="19" t="s">
        <v>11</v>
      </c>
      <c r="J4" s="19" t="s">
        <v>11</v>
      </c>
    </row>
    <row r="5" spans="1:10" ht="13.5" thickBot="1" x14ac:dyDescent="0.25">
      <c r="A5" s="18">
        <v>43357.464212962965</v>
      </c>
      <c r="B5" s="19" t="s">
        <v>19</v>
      </c>
      <c r="C5" s="19" t="s">
        <v>41</v>
      </c>
      <c r="D5" s="19" t="s">
        <v>8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</row>
    <row r="6" spans="1:10" ht="13.5" thickBot="1" x14ac:dyDescent="0.25">
      <c r="A6" s="18">
        <v>43357.464606481481</v>
      </c>
      <c r="B6" s="19" t="s">
        <v>18</v>
      </c>
      <c r="C6" s="19" t="s">
        <v>41</v>
      </c>
      <c r="D6" s="19" t="s">
        <v>8</v>
      </c>
      <c r="E6" s="19" t="s">
        <v>11</v>
      </c>
      <c r="F6" s="19" t="s">
        <v>11</v>
      </c>
      <c r="G6" s="19" t="s">
        <v>11</v>
      </c>
      <c r="H6" s="19" t="s">
        <v>11</v>
      </c>
      <c r="I6" s="19" t="s">
        <v>12</v>
      </c>
      <c r="J6" s="19" t="s">
        <v>11</v>
      </c>
    </row>
    <row r="7" spans="1:10" ht="13.5" thickBot="1" x14ac:dyDescent="0.25">
      <c r="A7" s="18">
        <v>43357.464953703704</v>
      </c>
      <c r="B7" s="19" t="s">
        <v>44</v>
      </c>
      <c r="C7" s="19" t="s">
        <v>41</v>
      </c>
      <c r="D7" s="19" t="s">
        <v>8</v>
      </c>
      <c r="E7" s="19" t="s">
        <v>11</v>
      </c>
      <c r="F7" s="19" t="s">
        <v>11</v>
      </c>
      <c r="G7" s="19" t="s">
        <v>11</v>
      </c>
      <c r="H7" s="19" t="s">
        <v>12</v>
      </c>
      <c r="I7" s="19" t="s">
        <v>12</v>
      </c>
      <c r="J7" s="19" t="s">
        <v>11</v>
      </c>
    </row>
    <row r="8" spans="1:10" ht="13.5" thickBot="1" x14ac:dyDescent="0.25">
      <c r="A8" s="18">
        <v>43357.465254629627</v>
      </c>
      <c r="B8" s="19" t="s">
        <v>32</v>
      </c>
      <c r="C8" s="19" t="s">
        <v>41</v>
      </c>
      <c r="D8" s="19" t="s">
        <v>8</v>
      </c>
      <c r="E8" s="19" t="s">
        <v>11</v>
      </c>
      <c r="F8" s="19" t="s">
        <v>11</v>
      </c>
      <c r="G8" s="19" t="s">
        <v>11</v>
      </c>
      <c r="H8" s="19" t="s">
        <v>11</v>
      </c>
      <c r="I8" s="19" t="s">
        <v>11</v>
      </c>
      <c r="J8" s="19" t="s">
        <v>11</v>
      </c>
    </row>
    <row r="9" spans="1:10" ht="13.5" thickBot="1" x14ac:dyDescent="0.25">
      <c r="A9" s="18">
        <v>43357.465694444443</v>
      </c>
      <c r="B9" s="19" t="s">
        <v>50</v>
      </c>
      <c r="C9" s="19" t="s">
        <v>41</v>
      </c>
      <c r="D9" s="19" t="s">
        <v>8</v>
      </c>
      <c r="E9" s="19" t="s">
        <v>11</v>
      </c>
      <c r="F9" s="19" t="s">
        <v>11</v>
      </c>
      <c r="G9" s="19" t="s">
        <v>11</v>
      </c>
      <c r="H9" s="19" t="s">
        <v>11</v>
      </c>
      <c r="I9" s="19" t="s">
        <v>11</v>
      </c>
      <c r="J9" s="19" t="s">
        <v>11</v>
      </c>
    </row>
    <row r="10" spans="1:10" ht="13.5" thickBot="1" x14ac:dyDescent="0.25">
      <c r="A10" s="18">
        <v>43357.466157407405</v>
      </c>
      <c r="B10" s="19" t="s">
        <v>45</v>
      </c>
      <c r="C10" s="19" t="s">
        <v>41</v>
      </c>
      <c r="D10" s="19" t="s">
        <v>8</v>
      </c>
      <c r="E10" s="19" t="s">
        <v>11</v>
      </c>
      <c r="F10" s="19" t="s">
        <v>11</v>
      </c>
      <c r="G10" s="19" t="s">
        <v>12</v>
      </c>
      <c r="H10" s="19" t="s">
        <v>12</v>
      </c>
      <c r="I10" s="19" t="s">
        <v>12</v>
      </c>
      <c r="J10" s="19" t="s">
        <v>11</v>
      </c>
    </row>
    <row r="11" spans="1:10" ht="13.5" thickBot="1" x14ac:dyDescent="0.25">
      <c r="A11" s="18">
        <v>43357.466412037036</v>
      </c>
      <c r="B11" s="19" t="s">
        <v>46</v>
      </c>
      <c r="C11" s="19" t="s">
        <v>41</v>
      </c>
      <c r="D11" s="19" t="s">
        <v>8</v>
      </c>
      <c r="E11" s="19" t="s">
        <v>11</v>
      </c>
      <c r="F11" s="19" t="s">
        <v>11</v>
      </c>
      <c r="G11" s="19" t="s">
        <v>11</v>
      </c>
      <c r="H11" s="19" t="s">
        <v>11</v>
      </c>
      <c r="I11" s="19" t="s">
        <v>12</v>
      </c>
      <c r="J11" s="19" t="s">
        <v>11</v>
      </c>
    </row>
    <row r="12" spans="1:10" ht="13.5" thickBot="1" x14ac:dyDescent="0.25">
      <c r="A12" s="18">
        <v>43357.46675925926</v>
      </c>
      <c r="B12" s="19" t="s">
        <v>52</v>
      </c>
      <c r="C12" s="19" t="s">
        <v>41</v>
      </c>
      <c r="D12" s="19" t="s">
        <v>8</v>
      </c>
      <c r="E12" s="19" t="s">
        <v>11</v>
      </c>
      <c r="F12" s="19" t="s">
        <v>11</v>
      </c>
      <c r="G12" s="19" t="s">
        <v>12</v>
      </c>
      <c r="H12" s="19" t="s">
        <v>12</v>
      </c>
      <c r="I12" s="19" t="s">
        <v>12</v>
      </c>
      <c r="J12" s="19" t="s">
        <v>11</v>
      </c>
    </row>
    <row r="13" spans="1:10" ht="13.5" thickBot="1" x14ac:dyDescent="0.25">
      <c r="A13" s="18">
        <v>43357.467141203706</v>
      </c>
      <c r="B13" s="19" t="s">
        <v>43</v>
      </c>
      <c r="C13" s="19" t="s">
        <v>41</v>
      </c>
      <c r="D13" s="19" t="s">
        <v>8</v>
      </c>
      <c r="E13" s="19" t="s">
        <v>11</v>
      </c>
      <c r="F13" s="19" t="s">
        <v>11</v>
      </c>
      <c r="G13" s="19" t="s">
        <v>11</v>
      </c>
      <c r="H13" s="19" t="s">
        <v>11</v>
      </c>
      <c r="I13" s="19" t="s">
        <v>11</v>
      </c>
      <c r="J13" s="19" t="s">
        <v>11</v>
      </c>
    </row>
    <row r="14" spans="1:10" ht="13.5" thickBot="1" x14ac:dyDescent="0.25">
      <c r="A14" s="18">
        <v>43357.467604166668</v>
      </c>
      <c r="B14" s="19" t="s">
        <v>47</v>
      </c>
      <c r="C14" s="19" t="s">
        <v>41</v>
      </c>
      <c r="D14" s="19" t="s">
        <v>8</v>
      </c>
      <c r="E14" s="19" t="s">
        <v>11</v>
      </c>
      <c r="F14" s="19" t="s">
        <v>12</v>
      </c>
      <c r="G14" s="19" t="s">
        <v>11</v>
      </c>
      <c r="H14" s="19" t="s">
        <v>11</v>
      </c>
      <c r="I14" s="19" t="s">
        <v>12</v>
      </c>
      <c r="J14" s="19" t="s">
        <v>11</v>
      </c>
    </row>
    <row r="15" spans="1:10" ht="26.25" thickBot="1" x14ac:dyDescent="0.25">
      <c r="A15" s="18">
        <v>43357.467939814815</v>
      </c>
      <c r="B15" s="19" t="s">
        <v>48</v>
      </c>
      <c r="C15" s="19" t="s">
        <v>41</v>
      </c>
      <c r="D15" s="19" t="s">
        <v>8</v>
      </c>
      <c r="E15" s="19" t="s">
        <v>11</v>
      </c>
      <c r="F15" s="19" t="s">
        <v>11</v>
      </c>
      <c r="G15" s="19" t="s">
        <v>11</v>
      </c>
      <c r="H15" s="19" t="s">
        <v>11</v>
      </c>
      <c r="I15" s="19" t="s">
        <v>11</v>
      </c>
      <c r="J15" s="19" t="s">
        <v>11</v>
      </c>
    </row>
    <row r="16" spans="1:10" ht="13.5" thickBot="1" x14ac:dyDescent="0.25">
      <c r="A16" s="18">
        <v>43357.47278935185</v>
      </c>
      <c r="B16" s="19" t="s">
        <v>10</v>
      </c>
      <c r="C16" s="19" t="s">
        <v>9</v>
      </c>
      <c r="D16" s="19" t="s">
        <v>8</v>
      </c>
      <c r="E16" s="19" t="s">
        <v>11</v>
      </c>
      <c r="F16" s="19" t="s">
        <v>11</v>
      </c>
      <c r="G16" s="19" t="s">
        <v>12</v>
      </c>
      <c r="H16" s="19" t="s">
        <v>12</v>
      </c>
      <c r="I16" s="19" t="s">
        <v>12</v>
      </c>
      <c r="J16" s="19" t="s">
        <v>12</v>
      </c>
    </row>
    <row r="17" spans="1:10" ht="13.5" thickBot="1" x14ac:dyDescent="0.25">
      <c r="A17" s="18">
        <v>43357.473368055558</v>
      </c>
      <c r="B17" s="19" t="s">
        <v>10</v>
      </c>
      <c r="C17" s="19" t="s">
        <v>9</v>
      </c>
      <c r="D17" s="19" t="s">
        <v>60</v>
      </c>
      <c r="E17" s="19" t="s">
        <v>11</v>
      </c>
      <c r="F17" s="19" t="s">
        <v>11</v>
      </c>
      <c r="G17" s="19" t="s">
        <v>11</v>
      </c>
      <c r="H17" s="19" t="s">
        <v>11</v>
      </c>
      <c r="I17" s="19" t="s">
        <v>12</v>
      </c>
      <c r="J17" s="19" t="s">
        <v>11</v>
      </c>
    </row>
    <row r="18" spans="1:10" ht="13.5" thickBot="1" x14ac:dyDescent="0.25">
      <c r="A18" s="18">
        <v>43357.474085648151</v>
      </c>
      <c r="B18" s="19" t="s">
        <v>10</v>
      </c>
      <c r="C18" s="19" t="s">
        <v>9</v>
      </c>
      <c r="D18" s="19" t="s">
        <v>60</v>
      </c>
      <c r="E18" s="19" t="s">
        <v>11</v>
      </c>
      <c r="F18" s="19" t="s">
        <v>11</v>
      </c>
      <c r="G18" s="19" t="s">
        <v>11</v>
      </c>
      <c r="H18" s="19" t="s">
        <v>11</v>
      </c>
      <c r="I18" s="19" t="s">
        <v>12</v>
      </c>
      <c r="J18" s="19" t="s">
        <v>11</v>
      </c>
    </row>
    <row r="19" spans="1:10" ht="13.5" thickBot="1" x14ac:dyDescent="0.25">
      <c r="A19" s="18">
        <v>43357.485798611109</v>
      </c>
      <c r="B19" s="19" t="s">
        <v>14</v>
      </c>
      <c r="C19" s="19" t="s">
        <v>13</v>
      </c>
      <c r="D19" s="19" t="s">
        <v>8</v>
      </c>
      <c r="E19" s="19" t="s">
        <v>11</v>
      </c>
      <c r="F19" s="19" t="s">
        <v>11</v>
      </c>
      <c r="G19" s="19" t="s">
        <v>11</v>
      </c>
      <c r="H19" s="19" t="s">
        <v>11</v>
      </c>
      <c r="I19" s="19" t="s">
        <v>12</v>
      </c>
      <c r="J19" s="19" t="s">
        <v>11</v>
      </c>
    </row>
    <row r="20" spans="1:10" ht="13.5" thickBot="1" x14ac:dyDescent="0.25">
      <c r="A20" s="18">
        <v>43357.489895833336</v>
      </c>
      <c r="B20" s="19" t="s">
        <v>14</v>
      </c>
      <c r="C20" s="19" t="s">
        <v>13</v>
      </c>
      <c r="D20" s="19" t="s">
        <v>60</v>
      </c>
      <c r="E20" s="19" t="s">
        <v>11</v>
      </c>
      <c r="F20" s="19" t="s">
        <v>11</v>
      </c>
      <c r="G20" s="19" t="s">
        <v>11</v>
      </c>
      <c r="H20" s="19" t="s">
        <v>11</v>
      </c>
      <c r="I20" s="19" t="s">
        <v>12</v>
      </c>
      <c r="J20" s="19" t="s">
        <v>11</v>
      </c>
    </row>
    <row r="21" spans="1:10" ht="13.5" thickBot="1" x14ac:dyDescent="0.25">
      <c r="A21" s="18">
        <v>43357.490370370368</v>
      </c>
      <c r="B21" s="19" t="s">
        <v>14</v>
      </c>
      <c r="C21" s="19" t="s">
        <v>13</v>
      </c>
      <c r="D21" s="19" t="s">
        <v>60</v>
      </c>
      <c r="E21" s="19" t="s">
        <v>11</v>
      </c>
      <c r="F21" s="19" t="s">
        <v>11</v>
      </c>
      <c r="G21" s="19" t="s">
        <v>11</v>
      </c>
      <c r="H21" s="19" t="s">
        <v>11</v>
      </c>
      <c r="I21" s="19" t="s">
        <v>12</v>
      </c>
      <c r="J21" s="19" t="s">
        <v>11</v>
      </c>
    </row>
    <row r="22" spans="1:10" ht="13.5" thickBot="1" x14ac:dyDescent="0.25">
      <c r="A22" s="18">
        <v>43357.511064814818</v>
      </c>
      <c r="B22" s="19" t="s">
        <v>14</v>
      </c>
      <c r="C22" s="19" t="s">
        <v>15</v>
      </c>
      <c r="D22" s="19" t="s">
        <v>8</v>
      </c>
      <c r="E22" s="19" t="s">
        <v>11</v>
      </c>
      <c r="F22" s="19" t="s">
        <v>11</v>
      </c>
      <c r="G22" s="19" t="s">
        <v>11</v>
      </c>
      <c r="H22" s="19" t="s">
        <v>12</v>
      </c>
      <c r="I22" s="19" t="s">
        <v>11</v>
      </c>
      <c r="J22" s="19" t="s">
        <v>11</v>
      </c>
    </row>
    <row r="23" spans="1:10" ht="13.5" thickBot="1" x14ac:dyDescent="0.25">
      <c r="A23" s="18">
        <v>43357.51152777778</v>
      </c>
      <c r="B23" s="19" t="s">
        <v>14</v>
      </c>
      <c r="C23" s="19" t="s">
        <v>15</v>
      </c>
      <c r="D23" s="19" t="s">
        <v>60</v>
      </c>
      <c r="E23" s="19" t="s">
        <v>11</v>
      </c>
      <c r="F23" s="19" t="s">
        <v>11</v>
      </c>
      <c r="G23" s="19" t="s">
        <v>11</v>
      </c>
      <c r="H23" s="19" t="s">
        <v>11</v>
      </c>
      <c r="I23" s="19" t="s">
        <v>12</v>
      </c>
      <c r="J23" s="19" t="s">
        <v>11</v>
      </c>
    </row>
    <row r="24" spans="1:10" ht="13.5" thickBot="1" x14ac:dyDescent="0.25">
      <c r="A24" s="18">
        <v>43357.511886574073</v>
      </c>
      <c r="B24" s="19" t="s">
        <v>14</v>
      </c>
      <c r="C24" s="19" t="s">
        <v>15</v>
      </c>
      <c r="D24" s="19" t="s">
        <v>60</v>
      </c>
      <c r="E24" s="19" t="s">
        <v>11</v>
      </c>
      <c r="F24" s="19" t="s">
        <v>11</v>
      </c>
      <c r="G24" s="19" t="s">
        <v>11</v>
      </c>
      <c r="H24" s="19" t="s">
        <v>11</v>
      </c>
      <c r="I24" s="19" t="s">
        <v>12</v>
      </c>
      <c r="J24" s="19" t="s">
        <v>11</v>
      </c>
    </row>
    <row r="25" spans="1:10" ht="13.5" thickBot="1" x14ac:dyDescent="0.25">
      <c r="A25" s="18">
        <v>43357.512812499997</v>
      </c>
      <c r="B25" s="19" t="s">
        <v>17</v>
      </c>
      <c r="C25" s="19" t="s">
        <v>16</v>
      </c>
      <c r="D25" s="19" t="s">
        <v>8</v>
      </c>
      <c r="E25" s="19" t="s">
        <v>11</v>
      </c>
      <c r="F25" s="19" t="s">
        <v>11</v>
      </c>
      <c r="G25" s="19" t="s">
        <v>11</v>
      </c>
      <c r="H25" s="19" t="s">
        <v>11</v>
      </c>
      <c r="I25" s="19" t="s">
        <v>12</v>
      </c>
      <c r="J25" s="19" t="s">
        <v>11</v>
      </c>
    </row>
    <row r="26" spans="1:10" ht="13.5" thickBot="1" x14ac:dyDescent="0.25">
      <c r="A26" s="18">
        <v>43357.513379629629</v>
      </c>
      <c r="B26" s="19" t="s">
        <v>17</v>
      </c>
      <c r="C26" s="19" t="s">
        <v>16</v>
      </c>
      <c r="D26" s="19" t="s">
        <v>60</v>
      </c>
      <c r="E26" s="19" t="s">
        <v>11</v>
      </c>
      <c r="F26" s="19" t="s">
        <v>11</v>
      </c>
      <c r="G26" s="19" t="s">
        <v>11</v>
      </c>
      <c r="H26" s="19" t="s">
        <v>11</v>
      </c>
      <c r="I26" s="19" t="s">
        <v>12</v>
      </c>
      <c r="J26" s="19" t="s">
        <v>11</v>
      </c>
    </row>
    <row r="27" spans="1:10" ht="13.5" thickBot="1" x14ac:dyDescent="0.25">
      <c r="A27" s="18">
        <v>43357.513738425929</v>
      </c>
      <c r="B27" s="19" t="s">
        <v>17</v>
      </c>
      <c r="C27" s="19" t="s">
        <v>16</v>
      </c>
      <c r="D27" s="19" t="s">
        <v>60</v>
      </c>
      <c r="E27" s="19" t="s">
        <v>11</v>
      </c>
      <c r="F27" s="19" t="s">
        <v>11</v>
      </c>
      <c r="G27" s="19" t="s">
        <v>11</v>
      </c>
      <c r="H27" s="19" t="s">
        <v>11</v>
      </c>
      <c r="I27" s="19" t="s">
        <v>12</v>
      </c>
      <c r="J27" s="19" t="s">
        <v>11</v>
      </c>
    </row>
    <row r="28" spans="1:10" ht="13.5" thickBot="1" x14ac:dyDescent="0.25">
      <c r="A28" s="18">
        <v>43357.514351851853</v>
      </c>
      <c r="B28" s="19" t="s">
        <v>19</v>
      </c>
      <c r="C28" s="19" t="s">
        <v>16</v>
      </c>
      <c r="D28" s="19" t="s">
        <v>8</v>
      </c>
      <c r="E28" s="19" t="s">
        <v>11</v>
      </c>
      <c r="F28" s="19" t="s">
        <v>11</v>
      </c>
      <c r="G28" s="19" t="s">
        <v>11</v>
      </c>
      <c r="H28" s="19" t="s">
        <v>11</v>
      </c>
      <c r="I28" s="19" t="s">
        <v>11</v>
      </c>
      <c r="J28" s="19" t="s">
        <v>11</v>
      </c>
    </row>
    <row r="29" spans="1:10" ht="13.5" thickBot="1" x14ac:dyDescent="0.25">
      <c r="A29" s="18">
        <v>43357.514884259261</v>
      </c>
      <c r="B29" s="19" t="s">
        <v>19</v>
      </c>
      <c r="C29" s="19" t="s">
        <v>16</v>
      </c>
      <c r="D29" s="19" t="s">
        <v>60</v>
      </c>
      <c r="E29" s="19" t="s">
        <v>11</v>
      </c>
      <c r="F29" s="19" t="s">
        <v>11</v>
      </c>
      <c r="G29" s="19" t="s">
        <v>11</v>
      </c>
      <c r="H29" s="19" t="s">
        <v>11</v>
      </c>
      <c r="I29" s="19" t="s">
        <v>11</v>
      </c>
      <c r="J29" s="19" t="s">
        <v>11</v>
      </c>
    </row>
    <row r="30" spans="1:10" ht="13.5" thickBot="1" x14ac:dyDescent="0.25">
      <c r="A30" s="18">
        <v>43357.515196759261</v>
      </c>
      <c r="B30" s="19" t="s">
        <v>19</v>
      </c>
      <c r="C30" s="19" t="s">
        <v>16</v>
      </c>
      <c r="D30" s="19" t="s">
        <v>60</v>
      </c>
      <c r="E30" s="19" t="s">
        <v>11</v>
      </c>
      <c r="F30" s="19" t="s">
        <v>11</v>
      </c>
      <c r="G30" s="19" t="s">
        <v>11</v>
      </c>
      <c r="H30" s="19" t="s">
        <v>11</v>
      </c>
      <c r="I30" s="19" t="s">
        <v>11</v>
      </c>
      <c r="J30" s="19" t="s">
        <v>11</v>
      </c>
    </row>
    <row r="31" spans="1:10" ht="13.5" thickBot="1" x14ac:dyDescent="0.25">
      <c r="A31" s="18">
        <v>43357.516203703701</v>
      </c>
      <c r="B31" s="19" t="s">
        <v>18</v>
      </c>
      <c r="C31" s="19" t="s">
        <v>16</v>
      </c>
      <c r="D31" s="19" t="s">
        <v>60</v>
      </c>
      <c r="E31" s="19" t="s">
        <v>11</v>
      </c>
      <c r="F31" s="19" t="s">
        <v>11</v>
      </c>
      <c r="G31" s="19" t="s">
        <v>11</v>
      </c>
      <c r="H31" s="19" t="s">
        <v>11</v>
      </c>
      <c r="I31" s="19" t="s">
        <v>12</v>
      </c>
      <c r="J31" s="19" t="s">
        <v>11</v>
      </c>
    </row>
    <row r="32" spans="1:10" ht="13.5" thickBot="1" x14ac:dyDescent="0.25">
      <c r="A32" s="18">
        <v>43357.516932870371</v>
      </c>
      <c r="B32" s="19" t="s">
        <v>18</v>
      </c>
      <c r="C32" s="19" t="s">
        <v>16</v>
      </c>
      <c r="D32" s="19" t="s">
        <v>60</v>
      </c>
      <c r="E32" s="19" t="s">
        <v>11</v>
      </c>
      <c r="F32" s="19" t="s">
        <v>11</v>
      </c>
      <c r="G32" s="19" t="s">
        <v>11</v>
      </c>
      <c r="H32" s="19" t="s">
        <v>11</v>
      </c>
      <c r="I32" s="19" t="s">
        <v>12</v>
      </c>
      <c r="J32" s="19" t="s">
        <v>11</v>
      </c>
    </row>
    <row r="33" spans="1:10" ht="13.5" thickBot="1" x14ac:dyDescent="0.25">
      <c r="A33" s="18">
        <v>43357.517280092594</v>
      </c>
      <c r="B33" s="19" t="s">
        <v>18</v>
      </c>
      <c r="C33" s="19" t="s">
        <v>16</v>
      </c>
      <c r="D33" s="19" t="s">
        <v>8</v>
      </c>
      <c r="E33" s="19" t="s">
        <v>11</v>
      </c>
      <c r="F33" s="19" t="s">
        <v>11</v>
      </c>
      <c r="G33" s="19" t="s">
        <v>11</v>
      </c>
      <c r="H33" s="19" t="s">
        <v>11</v>
      </c>
      <c r="I33" s="19" t="s">
        <v>11</v>
      </c>
      <c r="J33" s="19" t="s">
        <v>11</v>
      </c>
    </row>
    <row r="34" spans="1:10" ht="13.5" thickBot="1" x14ac:dyDescent="0.25">
      <c r="A34" s="18">
        <v>43357.518090277779</v>
      </c>
      <c r="B34" s="19" t="s">
        <v>21</v>
      </c>
      <c r="C34" s="19" t="s">
        <v>16</v>
      </c>
      <c r="D34" s="19" t="s">
        <v>20</v>
      </c>
      <c r="E34" s="19" t="s">
        <v>12</v>
      </c>
      <c r="F34" s="19" t="s">
        <v>12</v>
      </c>
      <c r="G34" s="19" t="s">
        <v>11</v>
      </c>
      <c r="H34" s="19" t="s">
        <v>11</v>
      </c>
      <c r="I34" s="19" t="s">
        <v>12</v>
      </c>
      <c r="J34" s="19" t="s">
        <v>11</v>
      </c>
    </row>
    <row r="35" spans="1:10" ht="13.5" thickBot="1" x14ac:dyDescent="0.25">
      <c r="A35" s="18">
        <v>43357.518854166665</v>
      </c>
      <c r="B35" s="19" t="s">
        <v>21</v>
      </c>
      <c r="C35" s="19" t="s">
        <v>16</v>
      </c>
      <c r="D35" s="19" t="s">
        <v>60</v>
      </c>
      <c r="E35" s="19" t="s">
        <v>11</v>
      </c>
      <c r="F35" s="19" t="s">
        <v>11</v>
      </c>
      <c r="G35" s="19" t="s">
        <v>11</v>
      </c>
      <c r="H35" s="19" t="s">
        <v>11</v>
      </c>
      <c r="I35" s="19" t="s">
        <v>11</v>
      </c>
      <c r="J35" s="19" t="s">
        <v>11</v>
      </c>
    </row>
    <row r="36" spans="1:10" ht="13.5" thickBot="1" x14ac:dyDescent="0.25">
      <c r="A36" s="18">
        <v>43357.519282407404</v>
      </c>
      <c r="B36" s="19" t="s">
        <v>21</v>
      </c>
      <c r="C36" s="19" t="s">
        <v>16</v>
      </c>
      <c r="D36" s="19" t="s">
        <v>60</v>
      </c>
      <c r="E36" s="19" t="s">
        <v>11</v>
      </c>
      <c r="F36" s="19" t="s">
        <v>11</v>
      </c>
      <c r="G36" s="19" t="s">
        <v>11</v>
      </c>
      <c r="H36" s="19" t="s">
        <v>11</v>
      </c>
      <c r="I36" s="19" t="s">
        <v>11</v>
      </c>
      <c r="J36" s="19" t="s">
        <v>11</v>
      </c>
    </row>
    <row r="37" spans="1:10" ht="13.5" thickBot="1" x14ac:dyDescent="0.25">
      <c r="A37" s="18">
        <v>43357.519606481481</v>
      </c>
      <c r="B37" s="19" t="s">
        <v>21</v>
      </c>
      <c r="C37" s="19" t="s">
        <v>16</v>
      </c>
      <c r="D37" s="19" t="s">
        <v>8</v>
      </c>
      <c r="E37" s="19" t="s">
        <v>11</v>
      </c>
      <c r="F37" s="19" t="s">
        <v>11</v>
      </c>
      <c r="G37" s="19" t="s">
        <v>11</v>
      </c>
      <c r="H37" s="19" t="s">
        <v>11</v>
      </c>
      <c r="I37" s="19" t="s">
        <v>11</v>
      </c>
      <c r="J37" s="19" t="s">
        <v>11</v>
      </c>
    </row>
    <row r="38" spans="1:10" ht="13.5" thickBot="1" x14ac:dyDescent="0.25">
      <c r="A38" s="18">
        <v>43357.520219907405</v>
      </c>
      <c r="B38" s="19" t="s">
        <v>22</v>
      </c>
      <c r="C38" s="19" t="s">
        <v>16</v>
      </c>
      <c r="D38" s="19" t="s">
        <v>60</v>
      </c>
      <c r="E38" s="19" t="s">
        <v>11</v>
      </c>
      <c r="F38" s="19" t="s">
        <v>12</v>
      </c>
      <c r="G38" s="19" t="s">
        <v>11</v>
      </c>
      <c r="H38" s="19" t="s">
        <v>11</v>
      </c>
      <c r="I38" s="19" t="s">
        <v>12</v>
      </c>
      <c r="J38" s="19" t="s">
        <v>11</v>
      </c>
    </row>
    <row r="39" spans="1:10" ht="13.5" thickBot="1" x14ac:dyDescent="0.25">
      <c r="A39" s="18">
        <v>43357.520648148151</v>
      </c>
      <c r="B39" s="19" t="s">
        <v>22</v>
      </c>
      <c r="C39" s="19" t="s">
        <v>16</v>
      </c>
      <c r="D39" s="19" t="s">
        <v>60</v>
      </c>
      <c r="E39" s="19" t="s">
        <v>11</v>
      </c>
      <c r="F39" s="19" t="s">
        <v>12</v>
      </c>
      <c r="G39" s="19" t="s">
        <v>11</v>
      </c>
      <c r="H39" s="19" t="s">
        <v>11</v>
      </c>
      <c r="I39" s="19" t="s">
        <v>12</v>
      </c>
      <c r="J39" s="19" t="s">
        <v>11</v>
      </c>
    </row>
    <row r="40" spans="1:10" ht="13.5" thickBot="1" x14ac:dyDescent="0.25">
      <c r="A40" s="18">
        <v>43357.521122685182</v>
      </c>
      <c r="B40" s="19" t="s">
        <v>22</v>
      </c>
      <c r="C40" s="19" t="s">
        <v>16</v>
      </c>
      <c r="D40" s="19" t="s">
        <v>8</v>
      </c>
      <c r="E40" s="19" t="s">
        <v>11</v>
      </c>
      <c r="F40" s="19" t="s">
        <v>11</v>
      </c>
      <c r="G40" s="19" t="s">
        <v>11</v>
      </c>
      <c r="H40" s="19" t="s">
        <v>12</v>
      </c>
      <c r="I40" s="19" t="s">
        <v>12</v>
      </c>
      <c r="J40" s="19" t="s">
        <v>11</v>
      </c>
    </row>
    <row r="41" spans="1:10" ht="13.5" thickBot="1" x14ac:dyDescent="0.25">
      <c r="A41" s="18">
        <v>43357.525034722225</v>
      </c>
      <c r="B41" s="19" t="s">
        <v>23</v>
      </c>
      <c r="C41" s="19" t="s">
        <v>9</v>
      </c>
      <c r="D41" s="19" t="s">
        <v>8</v>
      </c>
      <c r="E41" s="19" t="s">
        <v>11</v>
      </c>
      <c r="F41" s="19" t="s">
        <v>11</v>
      </c>
      <c r="G41" s="19" t="s">
        <v>11</v>
      </c>
      <c r="H41" s="19" t="s">
        <v>12</v>
      </c>
      <c r="I41" s="19" t="s">
        <v>11</v>
      </c>
      <c r="J41" s="19" t="s">
        <v>11</v>
      </c>
    </row>
    <row r="42" spans="1:10" ht="13.5" thickBot="1" x14ac:dyDescent="0.25">
      <c r="A42" s="18">
        <v>43357.525451388887</v>
      </c>
      <c r="B42" s="19" t="s">
        <v>23</v>
      </c>
      <c r="C42" s="19" t="s">
        <v>9</v>
      </c>
      <c r="D42" s="19" t="s">
        <v>60</v>
      </c>
      <c r="E42" s="19" t="s">
        <v>11</v>
      </c>
      <c r="F42" s="19" t="s">
        <v>11</v>
      </c>
      <c r="G42" s="19" t="s">
        <v>11</v>
      </c>
      <c r="H42" s="19" t="s">
        <v>12</v>
      </c>
      <c r="I42" s="19" t="s">
        <v>11</v>
      </c>
      <c r="J42" s="19" t="s">
        <v>11</v>
      </c>
    </row>
    <row r="43" spans="1:10" ht="13.5" thickBot="1" x14ac:dyDescent="0.25">
      <c r="A43" s="18">
        <v>43357.52584490741</v>
      </c>
      <c r="B43" s="19" t="s">
        <v>23</v>
      </c>
      <c r="C43" s="19" t="s">
        <v>9</v>
      </c>
      <c r="D43" s="19" t="s">
        <v>60</v>
      </c>
      <c r="E43" s="19" t="s">
        <v>11</v>
      </c>
      <c r="F43" s="19" t="s">
        <v>11</v>
      </c>
      <c r="G43" s="19" t="s">
        <v>12</v>
      </c>
      <c r="H43" s="19" t="s">
        <v>11</v>
      </c>
      <c r="I43" s="19" t="s">
        <v>11</v>
      </c>
      <c r="J43" s="19" t="s">
        <v>11</v>
      </c>
    </row>
    <row r="44" spans="1:10" ht="13.5" thickBot="1" x14ac:dyDescent="0.25">
      <c r="A44" s="18">
        <v>43357.526701388888</v>
      </c>
      <c r="B44" s="19" t="s">
        <v>17</v>
      </c>
      <c r="C44" s="19" t="s">
        <v>24</v>
      </c>
      <c r="D44" s="19" t="s">
        <v>8</v>
      </c>
      <c r="E44" s="19" t="s">
        <v>11</v>
      </c>
      <c r="F44" s="19" t="s">
        <v>11</v>
      </c>
      <c r="G44" s="19" t="s">
        <v>11</v>
      </c>
      <c r="H44" s="19" t="s">
        <v>11</v>
      </c>
      <c r="I44" s="19" t="s">
        <v>11</v>
      </c>
      <c r="J44" s="19" t="s">
        <v>11</v>
      </c>
    </row>
    <row r="45" spans="1:10" ht="13.5" thickBot="1" x14ac:dyDescent="0.25">
      <c r="A45" s="18">
        <v>43357.527337962965</v>
      </c>
      <c r="B45" s="19" t="s">
        <v>17</v>
      </c>
      <c r="C45" s="19" t="s">
        <v>24</v>
      </c>
      <c r="D45" s="19" t="s">
        <v>60</v>
      </c>
      <c r="E45" s="19" t="s">
        <v>11</v>
      </c>
      <c r="F45" s="19" t="s">
        <v>11</v>
      </c>
      <c r="G45" s="19" t="s">
        <v>11</v>
      </c>
      <c r="H45" s="19" t="s">
        <v>11</v>
      </c>
      <c r="I45" s="19" t="s">
        <v>12</v>
      </c>
      <c r="J45" s="19" t="s">
        <v>11</v>
      </c>
    </row>
    <row r="46" spans="1:10" ht="13.5" thickBot="1" x14ac:dyDescent="0.25">
      <c r="A46" s="18">
        <v>43357.527974537035</v>
      </c>
      <c r="B46" s="19" t="s">
        <v>19</v>
      </c>
      <c r="C46" s="19" t="s">
        <v>24</v>
      </c>
      <c r="D46" s="19" t="s">
        <v>8</v>
      </c>
      <c r="E46" s="19" t="s">
        <v>11</v>
      </c>
      <c r="F46" s="19" t="s">
        <v>11</v>
      </c>
      <c r="G46" s="19" t="s">
        <v>11</v>
      </c>
      <c r="H46" s="19" t="s">
        <v>11</v>
      </c>
      <c r="I46" s="19" t="s">
        <v>12</v>
      </c>
      <c r="J46" s="19" t="s">
        <v>11</v>
      </c>
    </row>
    <row r="47" spans="1:10" ht="13.5" thickBot="1" x14ac:dyDescent="0.25">
      <c r="A47" s="18">
        <v>43357.528541666667</v>
      </c>
      <c r="B47" s="19" t="s">
        <v>19</v>
      </c>
      <c r="C47" s="19" t="s">
        <v>24</v>
      </c>
      <c r="D47" s="19" t="s">
        <v>60</v>
      </c>
      <c r="E47" s="19" t="s">
        <v>11</v>
      </c>
      <c r="F47" s="19" t="s">
        <v>11</v>
      </c>
      <c r="G47" s="19" t="s">
        <v>11</v>
      </c>
      <c r="H47" s="19" t="s">
        <v>11</v>
      </c>
      <c r="I47" s="19" t="s">
        <v>12</v>
      </c>
      <c r="J47" s="19" t="s">
        <v>11</v>
      </c>
    </row>
    <row r="48" spans="1:10" ht="13.5" thickBot="1" x14ac:dyDescent="0.25">
      <c r="A48" s="18">
        <v>43357.52915509259</v>
      </c>
      <c r="B48" s="19" t="s">
        <v>19</v>
      </c>
      <c r="C48" s="19" t="s">
        <v>24</v>
      </c>
      <c r="D48" s="19" t="s">
        <v>60</v>
      </c>
      <c r="E48" s="19" t="s">
        <v>11</v>
      </c>
      <c r="F48" s="19" t="s">
        <v>11</v>
      </c>
      <c r="G48" s="19" t="s">
        <v>11</v>
      </c>
      <c r="H48" s="19" t="s">
        <v>11</v>
      </c>
      <c r="I48" s="19" t="s">
        <v>12</v>
      </c>
      <c r="J48" s="19" t="s">
        <v>11</v>
      </c>
    </row>
    <row r="49" spans="1:10" ht="13.5" thickBot="1" x14ac:dyDescent="0.25">
      <c r="A49" s="18">
        <v>43357.529710648145</v>
      </c>
      <c r="B49" s="19" t="s">
        <v>18</v>
      </c>
      <c r="C49" s="19" t="s">
        <v>24</v>
      </c>
      <c r="D49" s="19" t="s">
        <v>60</v>
      </c>
      <c r="E49" s="19" t="s">
        <v>11</v>
      </c>
      <c r="F49" s="19" t="s">
        <v>11</v>
      </c>
      <c r="G49" s="19" t="s">
        <v>11</v>
      </c>
      <c r="H49" s="19" t="s">
        <v>11</v>
      </c>
      <c r="I49" s="19" t="s">
        <v>12</v>
      </c>
      <c r="J49" s="19" t="s">
        <v>11</v>
      </c>
    </row>
    <row r="50" spans="1:10" ht="13.5" thickBot="1" x14ac:dyDescent="0.25">
      <c r="A50" s="18">
        <v>43357.530162037037</v>
      </c>
      <c r="B50" s="19" t="s">
        <v>18</v>
      </c>
      <c r="C50" s="19" t="s">
        <v>24</v>
      </c>
      <c r="D50" s="19" t="s">
        <v>60</v>
      </c>
      <c r="E50" s="19" t="s">
        <v>11</v>
      </c>
      <c r="F50" s="19" t="s">
        <v>11</v>
      </c>
      <c r="G50" s="19" t="s">
        <v>11</v>
      </c>
      <c r="H50" s="19" t="s">
        <v>11</v>
      </c>
      <c r="I50" s="19" t="s">
        <v>11</v>
      </c>
      <c r="J50" s="19" t="s">
        <v>11</v>
      </c>
    </row>
    <row r="51" spans="1:10" ht="13.5" thickBot="1" x14ac:dyDescent="0.25">
      <c r="A51" s="18">
        <v>43357.530578703707</v>
      </c>
      <c r="B51" s="19" t="s">
        <v>18</v>
      </c>
      <c r="C51" s="19" t="s">
        <v>24</v>
      </c>
      <c r="D51" s="19" t="s">
        <v>8</v>
      </c>
      <c r="E51" s="19" t="s">
        <v>11</v>
      </c>
      <c r="F51" s="19" t="s">
        <v>11</v>
      </c>
      <c r="G51" s="19" t="s">
        <v>11</v>
      </c>
      <c r="H51" s="19" t="s">
        <v>11</v>
      </c>
      <c r="I51" s="19" t="s">
        <v>11</v>
      </c>
      <c r="J51" s="19" t="s">
        <v>11</v>
      </c>
    </row>
    <row r="52" spans="1:10" ht="13.5" thickBot="1" x14ac:dyDescent="0.25">
      <c r="A52" s="18">
        <v>43357.531145833331</v>
      </c>
      <c r="B52" s="19" t="s">
        <v>21</v>
      </c>
      <c r="C52" s="19" t="s">
        <v>24</v>
      </c>
      <c r="D52" s="19" t="s">
        <v>60</v>
      </c>
      <c r="E52" s="19" t="s">
        <v>11</v>
      </c>
      <c r="F52" s="19" t="s">
        <v>11</v>
      </c>
      <c r="G52" s="19" t="s">
        <v>11</v>
      </c>
      <c r="H52" s="19" t="s">
        <v>11</v>
      </c>
      <c r="I52" s="19" t="s">
        <v>11</v>
      </c>
      <c r="J52" s="19" t="s">
        <v>11</v>
      </c>
    </row>
    <row r="53" spans="1:10" ht="13.5" thickBot="1" x14ac:dyDescent="0.25">
      <c r="A53" s="18">
        <v>43357.531828703701</v>
      </c>
      <c r="B53" s="19" t="s">
        <v>21</v>
      </c>
      <c r="C53" s="19" t="s">
        <v>24</v>
      </c>
      <c r="D53" s="19" t="s">
        <v>60</v>
      </c>
      <c r="E53" s="19" t="s">
        <v>11</v>
      </c>
      <c r="F53" s="19" t="s">
        <v>11</v>
      </c>
      <c r="G53" s="19" t="s">
        <v>11</v>
      </c>
      <c r="H53" s="19" t="s">
        <v>11</v>
      </c>
      <c r="I53" s="19" t="s">
        <v>11</v>
      </c>
      <c r="J53" s="19" t="s">
        <v>11</v>
      </c>
    </row>
    <row r="54" spans="1:10" ht="13.5" thickBot="1" x14ac:dyDescent="0.25">
      <c r="A54" s="18">
        <v>43357.532280092593</v>
      </c>
      <c r="B54" s="19" t="s">
        <v>21</v>
      </c>
      <c r="C54" s="19" t="s">
        <v>24</v>
      </c>
      <c r="D54" s="19" t="s">
        <v>8</v>
      </c>
      <c r="E54" s="19" t="s">
        <v>11</v>
      </c>
      <c r="F54" s="19" t="s">
        <v>11</v>
      </c>
      <c r="G54" s="19" t="s">
        <v>11</v>
      </c>
      <c r="H54" s="19" t="s">
        <v>11</v>
      </c>
      <c r="I54" s="19" t="s">
        <v>12</v>
      </c>
      <c r="J54" s="19" t="s">
        <v>11</v>
      </c>
    </row>
    <row r="55" spans="1:10" ht="13.5" thickBot="1" x14ac:dyDescent="0.25">
      <c r="A55" s="18">
        <v>43357.533055555556</v>
      </c>
      <c r="B55" s="19" t="s">
        <v>22</v>
      </c>
      <c r="C55" s="19" t="s">
        <v>24</v>
      </c>
      <c r="D55" s="19" t="s">
        <v>8</v>
      </c>
      <c r="E55" s="19" t="s">
        <v>11</v>
      </c>
      <c r="F55" s="19" t="s">
        <v>11</v>
      </c>
      <c r="G55" s="19" t="s">
        <v>12</v>
      </c>
      <c r="H55" s="19" t="s">
        <v>11</v>
      </c>
      <c r="I55" s="19" t="s">
        <v>12</v>
      </c>
      <c r="J55" s="19" t="s">
        <v>11</v>
      </c>
    </row>
    <row r="56" spans="1:10" ht="13.5" thickBot="1" x14ac:dyDescent="0.25">
      <c r="A56" s="18">
        <v>43357.533750000002</v>
      </c>
      <c r="B56" s="19" t="s">
        <v>22</v>
      </c>
      <c r="C56" s="19" t="s">
        <v>24</v>
      </c>
      <c r="D56" s="19" t="s">
        <v>60</v>
      </c>
      <c r="E56" s="19" t="s">
        <v>11</v>
      </c>
      <c r="F56" s="19" t="s">
        <v>11</v>
      </c>
      <c r="G56" s="19" t="s">
        <v>11</v>
      </c>
      <c r="H56" s="19" t="s">
        <v>11</v>
      </c>
      <c r="I56" s="19" t="s">
        <v>11</v>
      </c>
      <c r="J56" s="19" t="s">
        <v>11</v>
      </c>
    </row>
    <row r="57" spans="1:10" ht="13.5" thickBot="1" x14ac:dyDescent="0.25">
      <c r="A57" s="18">
        <v>43357.535254629627</v>
      </c>
      <c r="B57" s="19" t="s">
        <v>22</v>
      </c>
      <c r="C57" s="19" t="s">
        <v>24</v>
      </c>
      <c r="D57" s="19" t="s">
        <v>60</v>
      </c>
      <c r="E57" s="19" t="s">
        <v>12</v>
      </c>
      <c r="F57" s="19" t="s">
        <v>11</v>
      </c>
      <c r="G57" s="19" t="s">
        <v>11</v>
      </c>
      <c r="H57" s="19" t="s">
        <v>11</v>
      </c>
      <c r="I57" s="19" t="s">
        <v>12</v>
      </c>
      <c r="J57" s="19" t="s">
        <v>11</v>
      </c>
    </row>
    <row r="58" spans="1:10" ht="13.5" thickBot="1" x14ac:dyDescent="0.25">
      <c r="A58" s="18">
        <v>43357.53696759259</v>
      </c>
      <c r="B58" s="19" t="s">
        <v>10</v>
      </c>
      <c r="C58" s="19" t="s">
        <v>58</v>
      </c>
      <c r="D58" s="19" t="s">
        <v>8</v>
      </c>
      <c r="E58" s="19" t="s">
        <v>11</v>
      </c>
      <c r="F58" s="19" t="s">
        <v>11</v>
      </c>
      <c r="G58" s="19" t="s">
        <v>11</v>
      </c>
      <c r="H58" s="19" t="s">
        <v>11</v>
      </c>
      <c r="I58" s="19" t="s">
        <v>12</v>
      </c>
      <c r="J58" s="19" t="s">
        <v>11</v>
      </c>
    </row>
    <row r="59" spans="1:10" ht="13.5" thickBot="1" x14ac:dyDescent="0.25">
      <c r="A59" s="18">
        <v>43357.537708333337</v>
      </c>
      <c r="B59" s="19" t="s">
        <v>10</v>
      </c>
      <c r="C59" s="19" t="s">
        <v>58</v>
      </c>
      <c r="D59" s="19" t="s">
        <v>60</v>
      </c>
      <c r="E59" s="19" t="s">
        <v>11</v>
      </c>
      <c r="F59" s="19" t="s">
        <v>11</v>
      </c>
      <c r="G59" s="19" t="s">
        <v>11</v>
      </c>
      <c r="H59" s="19" t="s">
        <v>11</v>
      </c>
      <c r="I59" s="19" t="s">
        <v>12</v>
      </c>
      <c r="J59" s="19" t="s">
        <v>11</v>
      </c>
    </row>
    <row r="60" spans="1:10" ht="13.5" thickBot="1" x14ac:dyDescent="0.25">
      <c r="A60" s="18">
        <v>43357.538171296299</v>
      </c>
      <c r="B60" s="19" t="s">
        <v>10</v>
      </c>
      <c r="C60" s="19" t="s">
        <v>58</v>
      </c>
      <c r="D60" s="19" t="s">
        <v>60</v>
      </c>
      <c r="E60" s="19" t="s">
        <v>11</v>
      </c>
      <c r="F60" s="19" t="s">
        <v>11</v>
      </c>
      <c r="G60" s="19" t="s">
        <v>11</v>
      </c>
      <c r="H60" s="19" t="s">
        <v>11</v>
      </c>
      <c r="I60" s="19" t="s">
        <v>12</v>
      </c>
      <c r="J60" s="19" t="s">
        <v>11</v>
      </c>
    </row>
    <row r="61" spans="1:10" ht="13.5" thickBot="1" x14ac:dyDescent="0.25">
      <c r="A61" s="18">
        <v>43357.538831018515</v>
      </c>
      <c r="B61" s="19" t="s">
        <v>23</v>
      </c>
      <c r="C61" s="19" t="s">
        <v>58</v>
      </c>
      <c r="D61" s="19" t="s">
        <v>8</v>
      </c>
      <c r="E61" s="19" t="s">
        <v>11</v>
      </c>
      <c r="F61" s="19" t="s">
        <v>11</v>
      </c>
      <c r="G61" s="19" t="s">
        <v>11</v>
      </c>
      <c r="H61" s="19" t="s">
        <v>11</v>
      </c>
      <c r="I61" s="19" t="s">
        <v>12</v>
      </c>
      <c r="J61" s="19" t="s">
        <v>11</v>
      </c>
    </row>
    <row r="62" spans="1:10" ht="13.5" thickBot="1" x14ac:dyDescent="0.25">
      <c r="A62" s="18">
        <v>43357.539236111108</v>
      </c>
      <c r="B62" s="19" t="s">
        <v>23</v>
      </c>
      <c r="C62" s="19" t="s">
        <v>58</v>
      </c>
      <c r="D62" s="19" t="s">
        <v>60</v>
      </c>
      <c r="E62" s="19" t="s">
        <v>11</v>
      </c>
      <c r="F62" s="19" t="s">
        <v>11</v>
      </c>
      <c r="G62" s="19" t="s">
        <v>11</v>
      </c>
      <c r="H62" s="19" t="s">
        <v>11</v>
      </c>
      <c r="I62" s="19" t="s">
        <v>11</v>
      </c>
      <c r="J62" s="19" t="s">
        <v>11</v>
      </c>
    </row>
    <row r="63" spans="1:10" ht="13.5" thickBot="1" x14ac:dyDescent="0.25">
      <c r="A63" s="18">
        <v>43357.539571759262</v>
      </c>
      <c r="B63" s="19" t="s">
        <v>23</v>
      </c>
      <c r="C63" s="19" t="s">
        <v>58</v>
      </c>
      <c r="D63" s="19" t="s">
        <v>60</v>
      </c>
      <c r="E63" s="19" t="s">
        <v>11</v>
      </c>
      <c r="F63" s="19" t="s">
        <v>11</v>
      </c>
      <c r="G63" s="19" t="s">
        <v>11</v>
      </c>
      <c r="H63" s="19" t="s">
        <v>11</v>
      </c>
      <c r="I63" s="19" t="s">
        <v>11</v>
      </c>
      <c r="J63" s="19" t="s">
        <v>11</v>
      </c>
    </row>
    <row r="64" spans="1:10" ht="13.5" thickBot="1" x14ac:dyDescent="0.25">
      <c r="A64" s="18">
        <v>43357.540613425925</v>
      </c>
      <c r="B64" s="19" t="s">
        <v>19</v>
      </c>
      <c r="C64" s="19" t="s">
        <v>25</v>
      </c>
      <c r="D64" s="19" t="s">
        <v>8</v>
      </c>
      <c r="E64" s="19" t="s">
        <v>11</v>
      </c>
      <c r="F64" s="19" t="s">
        <v>11</v>
      </c>
      <c r="G64" s="19" t="s">
        <v>11</v>
      </c>
      <c r="H64" s="19" t="s">
        <v>11</v>
      </c>
      <c r="I64" s="19" t="s">
        <v>11</v>
      </c>
      <c r="J64" s="19" t="s">
        <v>11</v>
      </c>
    </row>
    <row r="65" spans="1:10" ht="13.5" thickBot="1" x14ac:dyDescent="0.25">
      <c r="A65" s="18">
        <v>43357.54105324074</v>
      </c>
      <c r="B65" s="19" t="s">
        <v>19</v>
      </c>
      <c r="C65" s="19" t="s">
        <v>25</v>
      </c>
      <c r="D65" s="19" t="s">
        <v>60</v>
      </c>
      <c r="E65" s="19" t="s">
        <v>11</v>
      </c>
      <c r="F65" s="19" t="s">
        <v>11</v>
      </c>
      <c r="G65" s="19" t="s">
        <v>11</v>
      </c>
      <c r="H65" s="19" t="s">
        <v>11</v>
      </c>
      <c r="I65" s="19" t="s">
        <v>12</v>
      </c>
      <c r="J65" s="19" t="s">
        <v>11</v>
      </c>
    </row>
    <row r="66" spans="1:10" ht="13.5" thickBot="1" x14ac:dyDescent="0.25">
      <c r="A66" s="18">
        <v>43357.541331018518</v>
      </c>
      <c r="B66" s="19" t="s">
        <v>19</v>
      </c>
      <c r="C66" s="19" t="s">
        <v>25</v>
      </c>
      <c r="D66" s="19" t="s">
        <v>60</v>
      </c>
      <c r="E66" s="19" t="s">
        <v>11</v>
      </c>
      <c r="F66" s="19" t="s">
        <v>11</v>
      </c>
      <c r="G66" s="19" t="s">
        <v>11</v>
      </c>
      <c r="H66" s="19" t="s">
        <v>12</v>
      </c>
      <c r="I66" s="19" t="s">
        <v>12</v>
      </c>
      <c r="J66" s="19" t="s">
        <v>11</v>
      </c>
    </row>
    <row r="67" spans="1:10" ht="13.5" thickBot="1" x14ac:dyDescent="0.25">
      <c r="A67" s="18">
        <v>43357.680439814816</v>
      </c>
      <c r="B67" s="19" t="s">
        <v>14</v>
      </c>
      <c r="C67" s="19" t="s">
        <v>26</v>
      </c>
      <c r="D67" s="19" t="s">
        <v>8</v>
      </c>
      <c r="E67" s="19" t="s">
        <v>11</v>
      </c>
      <c r="F67" s="19" t="s">
        <v>11</v>
      </c>
      <c r="G67" s="19" t="s">
        <v>11</v>
      </c>
      <c r="H67" s="19" t="s">
        <v>11</v>
      </c>
      <c r="I67" s="19" t="s">
        <v>11</v>
      </c>
      <c r="J67" s="19" t="s">
        <v>11</v>
      </c>
    </row>
    <row r="68" spans="1:10" ht="13.5" thickBot="1" x14ac:dyDescent="0.25">
      <c r="A68" s="18">
        <v>43357.680810185186</v>
      </c>
      <c r="B68" s="19" t="s">
        <v>14</v>
      </c>
      <c r="C68" s="19" t="s">
        <v>26</v>
      </c>
      <c r="D68" s="19" t="s">
        <v>8</v>
      </c>
      <c r="E68" s="19" t="s">
        <v>11</v>
      </c>
      <c r="F68" s="19" t="s">
        <v>11</v>
      </c>
      <c r="G68" s="19" t="s">
        <v>11</v>
      </c>
      <c r="H68" s="19" t="s">
        <v>11</v>
      </c>
      <c r="I68" s="19" t="s">
        <v>12</v>
      </c>
      <c r="J68" s="19" t="s">
        <v>11</v>
      </c>
    </row>
    <row r="69" spans="1:10" ht="13.5" thickBot="1" x14ac:dyDescent="0.25">
      <c r="A69" s="18">
        <v>43357.681250000001</v>
      </c>
      <c r="B69" s="19" t="s">
        <v>14</v>
      </c>
      <c r="C69" s="19" t="s">
        <v>26</v>
      </c>
      <c r="D69" s="19" t="s">
        <v>60</v>
      </c>
      <c r="E69" s="19" t="s">
        <v>11</v>
      </c>
      <c r="F69" s="19" t="s">
        <v>11</v>
      </c>
      <c r="G69" s="19" t="s">
        <v>11</v>
      </c>
      <c r="H69" s="19" t="s">
        <v>11</v>
      </c>
      <c r="I69" s="19" t="s">
        <v>12</v>
      </c>
      <c r="J69" s="19" t="s">
        <v>11</v>
      </c>
    </row>
    <row r="70" spans="1:10" ht="13.5" thickBot="1" x14ac:dyDescent="0.25">
      <c r="A70" s="18">
        <v>43357.681620370371</v>
      </c>
      <c r="B70" s="19" t="s">
        <v>14</v>
      </c>
      <c r="C70" s="19" t="s">
        <v>26</v>
      </c>
      <c r="D70" s="19" t="s">
        <v>60</v>
      </c>
      <c r="E70" s="19" t="s">
        <v>11</v>
      </c>
      <c r="F70" s="19" t="s">
        <v>11</v>
      </c>
      <c r="G70" s="19" t="s">
        <v>11</v>
      </c>
      <c r="H70" s="19" t="s">
        <v>11</v>
      </c>
      <c r="I70" s="19" t="s">
        <v>12</v>
      </c>
      <c r="J70" s="19" t="s">
        <v>11</v>
      </c>
    </row>
    <row r="71" spans="1:10" ht="13.5" thickBot="1" x14ac:dyDescent="0.25">
      <c r="A71" s="18">
        <v>43357.682280092595</v>
      </c>
      <c r="B71" s="19" t="s">
        <v>10</v>
      </c>
      <c r="C71" s="19" t="s">
        <v>27</v>
      </c>
      <c r="D71" s="19" t="s">
        <v>8</v>
      </c>
      <c r="E71" s="19" t="s">
        <v>11</v>
      </c>
      <c r="F71" s="19" t="s">
        <v>11</v>
      </c>
      <c r="G71" s="19" t="s">
        <v>11</v>
      </c>
      <c r="H71" s="19" t="s">
        <v>12</v>
      </c>
      <c r="I71" s="19" t="s">
        <v>11</v>
      </c>
      <c r="J71" s="19" t="s">
        <v>11</v>
      </c>
    </row>
    <row r="72" spans="1:10" ht="13.5" thickBot="1" x14ac:dyDescent="0.25">
      <c r="A72" s="18">
        <v>43357.682615740741</v>
      </c>
      <c r="B72" s="19" t="s">
        <v>10</v>
      </c>
      <c r="C72" s="19" t="s">
        <v>27</v>
      </c>
      <c r="D72" s="19" t="s">
        <v>60</v>
      </c>
      <c r="E72" s="19" t="s">
        <v>11</v>
      </c>
      <c r="F72" s="19" t="s">
        <v>11</v>
      </c>
      <c r="G72" s="19" t="s">
        <v>11</v>
      </c>
      <c r="H72" s="19" t="s">
        <v>11</v>
      </c>
      <c r="I72" s="19" t="s">
        <v>11</v>
      </c>
      <c r="J72" s="19" t="s">
        <v>11</v>
      </c>
    </row>
    <row r="73" spans="1:10" ht="13.5" thickBot="1" x14ac:dyDescent="0.25">
      <c r="A73" s="18">
        <v>43357.682928240742</v>
      </c>
      <c r="B73" s="19" t="s">
        <v>10</v>
      </c>
      <c r="C73" s="19" t="s">
        <v>27</v>
      </c>
      <c r="D73" s="19" t="s">
        <v>60</v>
      </c>
      <c r="E73" s="19" t="s">
        <v>11</v>
      </c>
      <c r="F73" s="19" t="s">
        <v>11</v>
      </c>
      <c r="G73" s="19" t="s">
        <v>11</v>
      </c>
      <c r="H73" s="19" t="s">
        <v>11</v>
      </c>
      <c r="I73" s="19" t="s">
        <v>11</v>
      </c>
      <c r="J73" s="19" t="s">
        <v>11</v>
      </c>
    </row>
    <row r="74" spans="1:10" ht="13.5" thickBot="1" x14ac:dyDescent="0.25">
      <c r="A74" s="18">
        <v>43357.684560185182</v>
      </c>
      <c r="B74" s="19" t="s">
        <v>23</v>
      </c>
      <c r="C74" s="19" t="s">
        <v>27</v>
      </c>
      <c r="D74" s="19" t="s">
        <v>8</v>
      </c>
      <c r="E74" s="19" t="s">
        <v>11</v>
      </c>
      <c r="F74" s="19" t="s">
        <v>11</v>
      </c>
      <c r="G74" s="19" t="s">
        <v>11</v>
      </c>
      <c r="H74" s="19" t="s">
        <v>11</v>
      </c>
      <c r="I74" s="19" t="s">
        <v>11</v>
      </c>
      <c r="J74" s="19" t="s">
        <v>11</v>
      </c>
    </row>
    <row r="75" spans="1:10" ht="13.5" thickBot="1" x14ac:dyDescent="0.25">
      <c r="A75" s="18">
        <v>43357.684976851851</v>
      </c>
      <c r="B75" s="19" t="s">
        <v>23</v>
      </c>
      <c r="C75" s="19" t="s">
        <v>27</v>
      </c>
      <c r="D75" s="19" t="s">
        <v>60</v>
      </c>
      <c r="E75" s="19" t="s">
        <v>11</v>
      </c>
      <c r="F75" s="19" t="s">
        <v>11</v>
      </c>
      <c r="G75" s="19" t="s">
        <v>11</v>
      </c>
      <c r="H75" s="19" t="s">
        <v>11</v>
      </c>
      <c r="I75" s="19" t="s">
        <v>11</v>
      </c>
      <c r="J75" s="19" t="s">
        <v>11</v>
      </c>
    </row>
    <row r="76" spans="1:10" ht="13.5" thickBot="1" x14ac:dyDescent="0.25">
      <c r="A76" s="18">
        <v>43357.685520833336</v>
      </c>
      <c r="B76" s="19" t="s">
        <v>23</v>
      </c>
      <c r="C76" s="19" t="s">
        <v>27</v>
      </c>
      <c r="D76" s="19" t="s">
        <v>60</v>
      </c>
      <c r="E76" s="19" t="s">
        <v>11</v>
      </c>
      <c r="F76" s="19" t="s">
        <v>11</v>
      </c>
      <c r="G76" s="19" t="s">
        <v>11</v>
      </c>
      <c r="H76" s="19" t="s">
        <v>11</v>
      </c>
      <c r="I76" s="19" t="s">
        <v>11</v>
      </c>
      <c r="J76" s="19" t="s">
        <v>11</v>
      </c>
    </row>
    <row r="77" spans="1:10" ht="13.5" thickBot="1" x14ac:dyDescent="0.25">
      <c r="A77" s="18">
        <v>43357.686111111114</v>
      </c>
      <c r="B77" s="19" t="s">
        <v>19</v>
      </c>
      <c r="C77" s="19" t="s">
        <v>28</v>
      </c>
      <c r="D77" s="19" t="s">
        <v>8</v>
      </c>
      <c r="E77" s="19" t="s">
        <v>11</v>
      </c>
      <c r="F77" s="19" t="s">
        <v>11</v>
      </c>
      <c r="G77" s="19" t="s">
        <v>11</v>
      </c>
      <c r="H77" s="19" t="s">
        <v>11</v>
      </c>
      <c r="I77" s="19" t="s">
        <v>12</v>
      </c>
      <c r="J77" s="19" t="s">
        <v>11</v>
      </c>
    </row>
    <row r="78" spans="1:10" ht="13.5" thickBot="1" x14ac:dyDescent="0.25">
      <c r="A78" s="18">
        <v>43357.68650462963</v>
      </c>
      <c r="B78" s="19" t="s">
        <v>19</v>
      </c>
      <c r="C78" s="19" t="s">
        <v>28</v>
      </c>
      <c r="D78" s="19" t="s">
        <v>60</v>
      </c>
      <c r="E78" s="19" t="s">
        <v>11</v>
      </c>
      <c r="F78" s="19" t="s">
        <v>11</v>
      </c>
      <c r="G78" s="19" t="s">
        <v>11</v>
      </c>
      <c r="H78" s="19" t="s">
        <v>11</v>
      </c>
      <c r="I78" s="19" t="s">
        <v>11</v>
      </c>
      <c r="J78" s="19" t="s">
        <v>11</v>
      </c>
    </row>
    <row r="79" spans="1:10" ht="13.5" thickBot="1" x14ac:dyDescent="0.25">
      <c r="A79" s="18">
        <v>43357.686967592592</v>
      </c>
      <c r="B79" s="19" t="s">
        <v>19</v>
      </c>
      <c r="C79" s="19" t="s">
        <v>28</v>
      </c>
      <c r="D79" s="19" t="s">
        <v>60</v>
      </c>
      <c r="E79" s="19" t="s">
        <v>11</v>
      </c>
      <c r="F79" s="19" t="s">
        <v>11</v>
      </c>
      <c r="G79" s="19" t="s">
        <v>11</v>
      </c>
      <c r="H79" s="19" t="s">
        <v>11</v>
      </c>
      <c r="I79" s="19" t="s">
        <v>11</v>
      </c>
      <c r="J79" s="19" t="s">
        <v>11</v>
      </c>
    </row>
    <row r="80" spans="1:10" ht="13.5" thickBot="1" x14ac:dyDescent="0.25">
      <c r="A80" s="18">
        <v>43357.687442129631</v>
      </c>
      <c r="B80" s="19" t="s">
        <v>18</v>
      </c>
      <c r="C80" s="19" t="s">
        <v>28</v>
      </c>
      <c r="D80" s="19" t="s">
        <v>8</v>
      </c>
      <c r="E80" s="19" t="s">
        <v>11</v>
      </c>
      <c r="F80" s="19" t="s">
        <v>11</v>
      </c>
      <c r="G80" s="19" t="s">
        <v>11</v>
      </c>
      <c r="H80" s="19" t="s">
        <v>11</v>
      </c>
      <c r="I80" s="19" t="s">
        <v>11</v>
      </c>
      <c r="J80" s="19" t="s">
        <v>11</v>
      </c>
    </row>
    <row r="81" spans="1:10" ht="13.5" thickBot="1" x14ac:dyDescent="0.25">
      <c r="A81" s="18">
        <v>43357.687858796293</v>
      </c>
      <c r="B81" s="19" t="s">
        <v>18</v>
      </c>
      <c r="C81" s="19" t="s">
        <v>28</v>
      </c>
      <c r="D81" s="19" t="s">
        <v>60</v>
      </c>
      <c r="E81" s="19" t="s">
        <v>11</v>
      </c>
      <c r="F81" s="19" t="s">
        <v>11</v>
      </c>
      <c r="G81" s="19" t="s">
        <v>11</v>
      </c>
      <c r="H81" s="19" t="s">
        <v>11</v>
      </c>
      <c r="I81" s="19" t="s">
        <v>12</v>
      </c>
      <c r="J81" s="19" t="s">
        <v>11</v>
      </c>
    </row>
    <row r="82" spans="1:10" ht="13.5" thickBot="1" x14ac:dyDescent="0.25">
      <c r="A82" s="18">
        <v>43357.688217592593</v>
      </c>
      <c r="B82" s="19" t="s">
        <v>18</v>
      </c>
      <c r="C82" s="19" t="s">
        <v>28</v>
      </c>
      <c r="D82" s="19" t="s">
        <v>60</v>
      </c>
      <c r="E82" s="19" t="s">
        <v>11</v>
      </c>
      <c r="F82" s="19" t="s">
        <v>11</v>
      </c>
      <c r="G82" s="19" t="s">
        <v>11</v>
      </c>
      <c r="H82" s="19" t="s">
        <v>11</v>
      </c>
      <c r="I82" s="19" t="s">
        <v>12</v>
      </c>
      <c r="J82" s="19" t="s">
        <v>11</v>
      </c>
    </row>
    <row r="83" spans="1:10" ht="13.5" thickBot="1" x14ac:dyDescent="0.25">
      <c r="A83" s="18">
        <v>43357.688831018517</v>
      </c>
      <c r="B83" s="19" t="s">
        <v>19</v>
      </c>
      <c r="C83" s="19" t="s">
        <v>29</v>
      </c>
      <c r="D83" s="19" t="s">
        <v>8</v>
      </c>
      <c r="E83" s="19" t="s">
        <v>11</v>
      </c>
      <c r="F83" s="19" t="s">
        <v>11</v>
      </c>
      <c r="G83" s="19" t="s">
        <v>11</v>
      </c>
      <c r="H83" s="19" t="s">
        <v>11</v>
      </c>
      <c r="I83" s="19" t="s">
        <v>11</v>
      </c>
      <c r="J83" s="19" t="s">
        <v>11</v>
      </c>
    </row>
    <row r="84" spans="1:10" ht="13.5" thickBot="1" x14ac:dyDescent="0.25">
      <c r="A84" s="18">
        <v>43357.68917824074</v>
      </c>
      <c r="B84" s="19" t="s">
        <v>19</v>
      </c>
      <c r="C84" s="19" t="s">
        <v>29</v>
      </c>
      <c r="D84" s="19" t="s">
        <v>60</v>
      </c>
      <c r="E84" s="19" t="s">
        <v>11</v>
      </c>
      <c r="F84" s="19" t="s">
        <v>11</v>
      </c>
      <c r="G84" s="19" t="s">
        <v>11</v>
      </c>
      <c r="H84" s="19" t="s">
        <v>11</v>
      </c>
      <c r="I84" s="19" t="s">
        <v>11</v>
      </c>
      <c r="J84" s="19" t="s">
        <v>11</v>
      </c>
    </row>
    <row r="85" spans="1:10" ht="13.5" thickBot="1" x14ac:dyDescent="0.25">
      <c r="A85" s="18">
        <v>43357.68949074074</v>
      </c>
      <c r="B85" s="19" t="s">
        <v>19</v>
      </c>
      <c r="C85" s="19" t="s">
        <v>29</v>
      </c>
      <c r="D85" s="19" t="s">
        <v>60</v>
      </c>
      <c r="E85" s="19" t="s">
        <v>11</v>
      </c>
      <c r="F85" s="19" t="s">
        <v>11</v>
      </c>
      <c r="G85" s="19" t="s">
        <v>11</v>
      </c>
      <c r="H85" s="19" t="s">
        <v>11</v>
      </c>
      <c r="I85" s="19" t="s">
        <v>11</v>
      </c>
      <c r="J85" s="19" t="s">
        <v>11</v>
      </c>
    </row>
    <row r="86" spans="1:10" ht="13.5" thickBot="1" x14ac:dyDescent="0.25">
      <c r="A86" s="18">
        <v>43357.690011574072</v>
      </c>
      <c r="B86" s="19" t="s">
        <v>18</v>
      </c>
      <c r="C86" s="19" t="s">
        <v>29</v>
      </c>
      <c r="D86" s="19" t="s">
        <v>8</v>
      </c>
      <c r="E86" s="19" t="s">
        <v>11</v>
      </c>
      <c r="F86" s="19" t="s">
        <v>11</v>
      </c>
      <c r="G86" s="19" t="s">
        <v>11</v>
      </c>
      <c r="H86" s="19" t="s">
        <v>12</v>
      </c>
      <c r="I86" s="19" t="s">
        <v>12</v>
      </c>
      <c r="J86" s="19" t="s">
        <v>11</v>
      </c>
    </row>
    <row r="87" spans="1:10" ht="13.5" thickBot="1" x14ac:dyDescent="0.25">
      <c r="A87" s="18">
        <v>43357.690428240741</v>
      </c>
      <c r="B87" s="19" t="s">
        <v>18</v>
      </c>
      <c r="C87" s="19" t="s">
        <v>29</v>
      </c>
      <c r="D87" s="19" t="s">
        <v>60</v>
      </c>
      <c r="E87" s="19" t="s">
        <v>11</v>
      </c>
      <c r="F87" s="19" t="s">
        <v>11</v>
      </c>
      <c r="G87" s="19" t="s">
        <v>11</v>
      </c>
      <c r="H87" s="19" t="s">
        <v>11</v>
      </c>
      <c r="I87" s="19" t="s">
        <v>12</v>
      </c>
      <c r="J87" s="19" t="s">
        <v>11</v>
      </c>
    </row>
    <row r="88" spans="1:10" ht="13.5" thickBot="1" x14ac:dyDescent="0.25">
      <c r="A88" s="18">
        <v>43357.690833333334</v>
      </c>
      <c r="B88" s="19" t="s">
        <v>18</v>
      </c>
      <c r="C88" s="19" t="s">
        <v>29</v>
      </c>
      <c r="D88" s="19" t="s">
        <v>60</v>
      </c>
      <c r="E88" s="19" t="s">
        <v>11</v>
      </c>
      <c r="F88" s="19" t="s">
        <v>11</v>
      </c>
      <c r="G88" s="19" t="s">
        <v>11</v>
      </c>
      <c r="H88" s="19" t="s">
        <v>11</v>
      </c>
      <c r="I88" s="19" t="s">
        <v>12</v>
      </c>
      <c r="J88" s="19" t="s">
        <v>11</v>
      </c>
    </row>
    <row r="89" spans="1:10" ht="13.5" thickBot="1" x14ac:dyDescent="0.25">
      <c r="A89" s="18">
        <v>43357.691608796296</v>
      </c>
      <c r="B89" s="19" t="s">
        <v>17</v>
      </c>
      <c r="C89" s="19" t="s">
        <v>30</v>
      </c>
      <c r="D89" s="19" t="s">
        <v>8</v>
      </c>
      <c r="E89" s="19" t="s">
        <v>11</v>
      </c>
      <c r="F89" s="19" t="s">
        <v>11</v>
      </c>
      <c r="G89" s="19" t="s">
        <v>12</v>
      </c>
      <c r="H89" s="19" t="s">
        <v>12</v>
      </c>
      <c r="I89" s="19" t="s">
        <v>12</v>
      </c>
      <c r="J89" s="19" t="s">
        <v>11</v>
      </c>
    </row>
    <row r="90" spans="1:10" ht="13.5" thickBot="1" x14ac:dyDescent="0.25">
      <c r="A90" s="18">
        <v>43357.692326388889</v>
      </c>
      <c r="B90" s="19" t="s">
        <v>17</v>
      </c>
      <c r="C90" s="19" t="s">
        <v>30</v>
      </c>
      <c r="D90" s="19" t="s">
        <v>60</v>
      </c>
      <c r="E90" s="19" t="s">
        <v>12</v>
      </c>
      <c r="F90" s="19" t="s">
        <v>11</v>
      </c>
      <c r="G90" s="19" t="s">
        <v>12</v>
      </c>
      <c r="H90" s="19" t="s">
        <v>12</v>
      </c>
      <c r="I90" s="19" t="s">
        <v>12</v>
      </c>
      <c r="J90" s="19" t="s">
        <v>11</v>
      </c>
    </row>
    <row r="91" spans="1:10" ht="13.5" thickBot="1" x14ac:dyDescent="0.25">
      <c r="A91" s="18">
        <v>43357.69263888889</v>
      </c>
      <c r="B91" s="19" t="s">
        <v>17</v>
      </c>
      <c r="C91" s="19" t="s">
        <v>30</v>
      </c>
      <c r="D91" s="19" t="s">
        <v>60</v>
      </c>
      <c r="E91" s="19" t="s">
        <v>11</v>
      </c>
      <c r="F91" s="19" t="s">
        <v>11</v>
      </c>
      <c r="G91" s="19" t="s">
        <v>11</v>
      </c>
      <c r="H91" s="19" t="s">
        <v>11</v>
      </c>
      <c r="I91" s="19" t="s">
        <v>12</v>
      </c>
      <c r="J91" s="19" t="s">
        <v>11</v>
      </c>
    </row>
    <row r="92" spans="1:10" ht="13.5" thickBot="1" x14ac:dyDescent="0.25">
      <c r="A92" s="18">
        <v>43357.693055555559</v>
      </c>
      <c r="B92" s="19" t="s">
        <v>17</v>
      </c>
      <c r="C92" s="19" t="s">
        <v>30</v>
      </c>
      <c r="D92" s="19" t="s">
        <v>61</v>
      </c>
      <c r="E92" s="19" t="s">
        <v>11</v>
      </c>
      <c r="F92" s="19" t="s">
        <v>11</v>
      </c>
      <c r="G92" s="19" t="s">
        <v>11</v>
      </c>
      <c r="H92" s="19" t="s">
        <v>11</v>
      </c>
      <c r="I92" s="19" t="s">
        <v>12</v>
      </c>
      <c r="J92" s="19" t="s">
        <v>11</v>
      </c>
    </row>
    <row r="93" spans="1:10" ht="13.5" thickBot="1" x14ac:dyDescent="0.25">
      <c r="A93" s="18">
        <v>43357.694641203707</v>
      </c>
      <c r="B93" s="19" t="s">
        <v>19</v>
      </c>
      <c r="C93" s="19" t="s">
        <v>30</v>
      </c>
      <c r="D93" s="19" t="s">
        <v>8</v>
      </c>
      <c r="E93" s="19" t="s">
        <v>11</v>
      </c>
      <c r="F93" s="19" t="s">
        <v>12</v>
      </c>
      <c r="G93" s="19" t="s">
        <v>11</v>
      </c>
      <c r="H93" s="19" t="s">
        <v>11</v>
      </c>
      <c r="I93" s="19" t="s">
        <v>11</v>
      </c>
      <c r="J93" s="19" t="s">
        <v>11</v>
      </c>
    </row>
    <row r="94" spans="1:10" ht="13.5" thickBot="1" x14ac:dyDescent="0.25">
      <c r="A94" s="18">
        <v>43357.6950462963</v>
      </c>
      <c r="B94" s="19" t="s">
        <v>19</v>
      </c>
      <c r="C94" s="19" t="s">
        <v>30</v>
      </c>
      <c r="D94" s="19" t="s">
        <v>60</v>
      </c>
      <c r="E94" s="19" t="s">
        <v>11</v>
      </c>
      <c r="F94" s="19" t="s">
        <v>11</v>
      </c>
      <c r="G94" s="19" t="s">
        <v>11</v>
      </c>
      <c r="H94" s="19" t="s">
        <v>11</v>
      </c>
      <c r="I94" s="19" t="s">
        <v>12</v>
      </c>
      <c r="J94" s="19" t="s">
        <v>11</v>
      </c>
    </row>
    <row r="95" spans="1:10" ht="13.5" thickBot="1" x14ac:dyDescent="0.25">
      <c r="A95" s="18">
        <v>43357.695416666669</v>
      </c>
      <c r="B95" s="19" t="s">
        <v>19</v>
      </c>
      <c r="C95" s="19" t="s">
        <v>30</v>
      </c>
      <c r="D95" s="19" t="s">
        <v>60</v>
      </c>
      <c r="E95" s="19" t="s">
        <v>11</v>
      </c>
      <c r="F95" s="19" t="s">
        <v>11</v>
      </c>
      <c r="G95" s="19" t="s">
        <v>11</v>
      </c>
      <c r="H95" s="19" t="s">
        <v>11</v>
      </c>
      <c r="I95" s="19" t="s">
        <v>12</v>
      </c>
      <c r="J95" s="19" t="s">
        <v>11</v>
      </c>
    </row>
    <row r="96" spans="1:10" ht="13.5" thickBot="1" x14ac:dyDescent="0.25">
      <c r="A96" s="18">
        <v>43357.695891203701</v>
      </c>
      <c r="B96" s="19" t="s">
        <v>19</v>
      </c>
      <c r="C96" s="19" t="s">
        <v>30</v>
      </c>
      <c r="D96" s="19" t="s">
        <v>31</v>
      </c>
      <c r="E96" s="19" t="s">
        <v>11</v>
      </c>
      <c r="F96" s="19" t="s">
        <v>12</v>
      </c>
      <c r="G96" s="19" t="s">
        <v>11</v>
      </c>
      <c r="H96" s="19" t="s">
        <v>11</v>
      </c>
      <c r="I96" s="19" t="s">
        <v>11</v>
      </c>
      <c r="J96" s="19" t="s">
        <v>11</v>
      </c>
    </row>
    <row r="97" spans="1:10" ht="13.5" thickBot="1" x14ac:dyDescent="0.25">
      <c r="A97" s="18">
        <v>43357.696319444447</v>
      </c>
      <c r="B97" s="19" t="s">
        <v>18</v>
      </c>
      <c r="C97" s="19" t="s">
        <v>30</v>
      </c>
      <c r="D97" s="19" t="s">
        <v>8</v>
      </c>
      <c r="E97" s="19" t="s">
        <v>11</v>
      </c>
      <c r="F97" s="19" t="s">
        <v>11</v>
      </c>
      <c r="G97" s="19" t="s">
        <v>11</v>
      </c>
      <c r="H97" s="19" t="s">
        <v>11</v>
      </c>
      <c r="I97" s="19" t="s">
        <v>12</v>
      </c>
      <c r="J97" s="19" t="s">
        <v>11</v>
      </c>
    </row>
    <row r="98" spans="1:10" ht="13.5" thickBot="1" x14ac:dyDescent="0.25">
      <c r="A98" s="18">
        <v>43357.696701388886</v>
      </c>
      <c r="B98" s="19" t="s">
        <v>18</v>
      </c>
      <c r="C98" s="19" t="s">
        <v>30</v>
      </c>
      <c r="D98" s="19" t="s">
        <v>60</v>
      </c>
      <c r="E98" s="19" t="s">
        <v>11</v>
      </c>
      <c r="F98" s="19" t="s">
        <v>11</v>
      </c>
      <c r="G98" s="19" t="s">
        <v>11</v>
      </c>
      <c r="H98" s="19" t="s">
        <v>11</v>
      </c>
      <c r="I98" s="19" t="s">
        <v>12</v>
      </c>
      <c r="J98" s="19" t="s">
        <v>11</v>
      </c>
    </row>
    <row r="99" spans="1:10" ht="13.5" thickBot="1" x14ac:dyDescent="0.25">
      <c r="A99" s="18">
        <v>43357.697118055556</v>
      </c>
      <c r="B99" s="19" t="s">
        <v>18</v>
      </c>
      <c r="C99" s="19" t="s">
        <v>30</v>
      </c>
      <c r="D99" s="19" t="s">
        <v>60</v>
      </c>
      <c r="E99" s="19" t="s">
        <v>11</v>
      </c>
      <c r="F99" s="19" t="s">
        <v>11</v>
      </c>
      <c r="G99" s="19" t="s">
        <v>11</v>
      </c>
      <c r="H99" s="19" t="s">
        <v>11</v>
      </c>
      <c r="I99" s="19" t="s">
        <v>12</v>
      </c>
      <c r="J99" s="19" t="s">
        <v>11</v>
      </c>
    </row>
    <row r="100" spans="1:10" ht="13.5" thickBot="1" x14ac:dyDescent="0.25">
      <c r="A100" s="18">
        <v>43357.697372685187</v>
      </c>
      <c r="B100" s="19" t="s">
        <v>18</v>
      </c>
      <c r="C100" s="19" t="s">
        <v>30</v>
      </c>
      <c r="D100" s="19" t="s">
        <v>20</v>
      </c>
      <c r="E100" s="19" t="s">
        <v>11</v>
      </c>
      <c r="F100" s="19" t="s">
        <v>11</v>
      </c>
      <c r="G100" s="19" t="s">
        <v>11</v>
      </c>
      <c r="H100" s="19" t="s">
        <v>11</v>
      </c>
      <c r="I100" s="19" t="s">
        <v>12</v>
      </c>
      <c r="J100" s="19" t="s">
        <v>11</v>
      </c>
    </row>
    <row r="101" spans="1:10" ht="13.5" thickBot="1" x14ac:dyDescent="0.25">
      <c r="A101" s="18">
        <v>43357.697847222225</v>
      </c>
      <c r="B101" s="19" t="s">
        <v>21</v>
      </c>
      <c r="C101" s="19" t="s">
        <v>30</v>
      </c>
      <c r="D101" s="19" t="s">
        <v>8</v>
      </c>
      <c r="E101" s="19" t="s">
        <v>11</v>
      </c>
      <c r="F101" s="19" t="s">
        <v>11</v>
      </c>
      <c r="G101" s="19" t="s">
        <v>11</v>
      </c>
      <c r="H101" s="19" t="s">
        <v>11</v>
      </c>
      <c r="I101" s="19" t="s">
        <v>12</v>
      </c>
      <c r="J101" s="19" t="s">
        <v>11</v>
      </c>
    </row>
    <row r="102" spans="1:10" ht="13.5" thickBot="1" x14ac:dyDescent="0.25">
      <c r="A102" s="18">
        <v>43357.698206018518</v>
      </c>
      <c r="B102" s="19" t="s">
        <v>21</v>
      </c>
      <c r="C102" s="19" t="s">
        <v>30</v>
      </c>
      <c r="D102" s="19" t="s">
        <v>60</v>
      </c>
      <c r="E102" s="19" t="s">
        <v>11</v>
      </c>
      <c r="F102" s="19" t="s">
        <v>12</v>
      </c>
      <c r="G102" s="19" t="s">
        <v>11</v>
      </c>
      <c r="H102" s="19" t="s">
        <v>11</v>
      </c>
      <c r="I102" s="19" t="s">
        <v>11</v>
      </c>
      <c r="J102" s="19" t="s">
        <v>11</v>
      </c>
    </row>
    <row r="103" spans="1:10" ht="13.5" thickBot="1" x14ac:dyDescent="0.25">
      <c r="A103" s="18">
        <v>43357.698506944442</v>
      </c>
      <c r="B103" s="19" t="s">
        <v>21</v>
      </c>
      <c r="C103" s="19" t="s">
        <v>30</v>
      </c>
      <c r="D103" s="19" t="s">
        <v>60</v>
      </c>
      <c r="E103" s="19" t="s">
        <v>11</v>
      </c>
      <c r="F103" s="19" t="s">
        <v>12</v>
      </c>
      <c r="G103" s="19" t="s">
        <v>11</v>
      </c>
      <c r="H103" s="19" t="s">
        <v>11</v>
      </c>
      <c r="I103" s="19" t="s">
        <v>12</v>
      </c>
      <c r="J103" s="19" t="s">
        <v>11</v>
      </c>
    </row>
    <row r="104" spans="1:10" ht="13.5" thickBot="1" x14ac:dyDescent="0.25">
      <c r="A104" s="18">
        <v>43357.699074074073</v>
      </c>
      <c r="B104" s="19" t="s">
        <v>22</v>
      </c>
      <c r="C104" s="19" t="s">
        <v>30</v>
      </c>
      <c r="D104" s="19" t="s">
        <v>8</v>
      </c>
      <c r="E104" s="19" t="s">
        <v>11</v>
      </c>
      <c r="F104" s="19" t="s">
        <v>11</v>
      </c>
      <c r="G104" s="19" t="s">
        <v>11</v>
      </c>
      <c r="H104" s="19" t="s">
        <v>11</v>
      </c>
      <c r="I104" s="19" t="s">
        <v>12</v>
      </c>
      <c r="J104" s="19" t="s">
        <v>11</v>
      </c>
    </row>
    <row r="105" spans="1:10" ht="13.5" thickBot="1" x14ac:dyDescent="0.25">
      <c r="A105" s="18">
        <v>43357.699467592596</v>
      </c>
      <c r="B105" s="19" t="s">
        <v>22</v>
      </c>
      <c r="C105" s="19" t="s">
        <v>30</v>
      </c>
      <c r="D105" s="19" t="s">
        <v>60</v>
      </c>
      <c r="E105" s="19" t="s">
        <v>11</v>
      </c>
      <c r="F105" s="19" t="s">
        <v>11</v>
      </c>
      <c r="G105" s="19" t="s">
        <v>11</v>
      </c>
      <c r="H105" s="19" t="s">
        <v>11</v>
      </c>
      <c r="I105" s="19" t="s">
        <v>12</v>
      </c>
      <c r="J105" s="19" t="s">
        <v>11</v>
      </c>
    </row>
    <row r="106" spans="1:10" ht="13.5" thickBot="1" x14ac:dyDescent="0.25">
      <c r="A106" s="18">
        <v>43357.699861111112</v>
      </c>
      <c r="B106" s="19" t="s">
        <v>22</v>
      </c>
      <c r="C106" s="19" t="s">
        <v>30</v>
      </c>
      <c r="D106" s="19" t="s">
        <v>60</v>
      </c>
      <c r="E106" s="19" t="s">
        <v>11</v>
      </c>
      <c r="F106" s="19" t="s">
        <v>11</v>
      </c>
      <c r="G106" s="19" t="s">
        <v>11</v>
      </c>
      <c r="H106" s="19" t="s">
        <v>11</v>
      </c>
      <c r="I106" s="19" t="s">
        <v>12</v>
      </c>
      <c r="J106" s="19" t="s">
        <v>11</v>
      </c>
    </row>
    <row r="107" spans="1:10" ht="13.5" thickBot="1" x14ac:dyDescent="0.25">
      <c r="A107" s="18">
        <v>43357.701273148145</v>
      </c>
      <c r="B107" s="19" t="s">
        <v>32</v>
      </c>
      <c r="C107" s="19" t="s">
        <v>30</v>
      </c>
      <c r="D107" s="19" t="s">
        <v>8</v>
      </c>
      <c r="E107" s="19" t="s">
        <v>11</v>
      </c>
      <c r="F107" s="19" t="s">
        <v>12</v>
      </c>
      <c r="G107" s="19" t="s">
        <v>12</v>
      </c>
      <c r="H107" s="19" t="s">
        <v>12</v>
      </c>
      <c r="I107" s="19" t="s">
        <v>12</v>
      </c>
      <c r="J107" s="19" t="s">
        <v>12</v>
      </c>
    </row>
    <row r="108" spans="1:10" ht="13.5" thickBot="1" x14ac:dyDescent="0.25">
      <c r="A108" s="18">
        <v>43357.701620370368</v>
      </c>
      <c r="B108" s="19" t="s">
        <v>32</v>
      </c>
      <c r="C108" s="19" t="s">
        <v>30</v>
      </c>
      <c r="D108" s="19" t="s">
        <v>60</v>
      </c>
      <c r="E108" s="19" t="s">
        <v>11</v>
      </c>
      <c r="F108" s="19" t="s">
        <v>11</v>
      </c>
      <c r="G108" s="19" t="s">
        <v>11</v>
      </c>
      <c r="H108" s="19" t="s">
        <v>11</v>
      </c>
      <c r="I108" s="19" t="s">
        <v>12</v>
      </c>
      <c r="J108" s="19" t="s">
        <v>11</v>
      </c>
    </row>
    <row r="109" spans="1:10" ht="13.5" thickBot="1" x14ac:dyDescent="0.25">
      <c r="A109" s="18">
        <v>43357.702835648146</v>
      </c>
      <c r="B109" s="19" t="s">
        <v>32</v>
      </c>
      <c r="C109" s="19" t="s">
        <v>30</v>
      </c>
      <c r="D109" s="19" t="s">
        <v>60</v>
      </c>
      <c r="E109" s="19" t="s">
        <v>11</v>
      </c>
      <c r="F109" s="19" t="s">
        <v>12</v>
      </c>
      <c r="G109" s="19" t="s">
        <v>11</v>
      </c>
      <c r="H109" s="19" t="s">
        <v>11</v>
      </c>
      <c r="I109" s="19" t="s">
        <v>12</v>
      </c>
      <c r="J109" s="19" t="s">
        <v>11</v>
      </c>
    </row>
    <row r="110" spans="1:10" ht="13.5" thickBot="1" x14ac:dyDescent="0.25">
      <c r="A110" s="18">
        <v>43357.704733796294</v>
      </c>
      <c r="B110" s="19" t="s">
        <v>14</v>
      </c>
      <c r="C110" s="19" t="s">
        <v>33</v>
      </c>
      <c r="D110" s="19" t="s">
        <v>8</v>
      </c>
      <c r="E110" s="19" t="s">
        <v>11</v>
      </c>
      <c r="F110" s="19" t="s">
        <v>11</v>
      </c>
      <c r="G110" s="19" t="s">
        <v>11</v>
      </c>
      <c r="H110" s="19" t="s">
        <v>11</v>
      </c>
      <c r="I110" s="19" t="s">
        <v>11</v>
      </c>
      <c r="J110" s="19" t="s">
        <v>11</v>
      </c>
    </row>
    <row r="111" spans="1:10" ht="13.5" thickBot="1" x14ac:dyDescent="0.25">
      <c r="A111" s="18">
        <v>43357.70511574074</v>
      </c>
      <c r="B111" s="19" t="s">
        <v>14</v>
      </c>
      <c r="C111" s="19" t="s">
        <v>33</v>
      </c>
      <c r="D111" s="19" t="s">
        <v>60</v>
      </c>
      <c r="E111" s="19" t="s">
        <v>11</v>
      </c>
      <c r="F111" s="19" t="s">
        <v>11</v>
      </c>
      <c r="G111" s="19" t="s">
        <v>11</v>
      </c>
      <c r="H111" s="19" t="s">
        <v>11</v>
      </c>
      <c r="I111" s="19" t="s">
        <v>11</v>
      </c>
      <c r="J111" s="19" t="s">
        <v>11</v>
      </c>
    </row>
    <row r="112" spans="1:10" ht="13.5" thickBot="1" x14ac:dyDescent="0.25">
      <c r="A112" s="18">
        <v>43357.705474537041</v>
      </c>
      <c r="B112" s="19" t="s">
        <v>14</v>
      </c>
      <c r="C112" s="19" t="s">
        <v>33</v>
      </c>
      <c r="D112" s="19" t="s">
        <v>60</v>
      </c>
      <c r="E112" s="19" t="s">
        <v>11</v>
      </c>
      <c r="F112" s="19" t="s">
        <v>11</v>
      </c>
      <c r="G112" s="19" t="s">
        <v>11</v>
      </c>
      <c r="H112" s="19" t="s">
        <v>11</v>
      </c>
      <c r="I112" s="19" t="s">
        <v>12</v>
      </c>
      <c r="J112" s="19" t="s">
        <v>11</v>
      </c>
    </row>
    <row r="113" spans="1:10" ht="13.5" thickBot="1" x14ac:dyDescent="0.25">
      <c r="A113" s="18">
        <v>43357.707754629628</v>
      </c>
      <c r="B113" s="19" t="s">
        <v>14</v>
      </c>
      <c r="C113" s="19" t="s">
        <v>33</v>
      </c>
      <c r="D113" s="19" t="s">
        <v>61</v>
      </c>
      <c r="E113" s="19" t="s">
        <v>12</v>
      </c>
      <c r="F113" s="19" t="s">
        <v>11</v>
      </c>
      <c r="G113" s="19" t="s">
        <v>11</v>
      </c>
      <c r="H113" s="19" t="s">
        <v>11</v>
      </c>
      <c r="I113" s="19" t="s">
        <v>11</v>
      </c>
      <c r="J113" s="19" t="s">
        <v>11</v>
      </c>
    </row>
    <row r="114" spans="1:10" ht="13.5" thickBot="1" x14ac:dyDescent="0.25">
      <c r="A114" s="18">
        <v>43357.708275462966</v>
      </c>
      <c r="B114" s="19" t="s">
        <v>14</v>
      </c>
      <c r="C114" s="19" t="s">
        <v>34</v>
      </c>
      <c r="D114" s="19" t="s">
        <v>60</v>
      </c>
      <c r="E114" s="19" t="s">
        <v>11</v>
      </c>
      <c r="F114" s="19" t="s">
        <v>11</v>
      </c>
      <c r="G114" s="19" t="s">
        <v>11</v>
      </c>
      <c r="H114" s="19" t="s">
        <v>11</v>
      </c>
      <c r="I114" s="19" t="s">
        <v>11</v>
      </c>
      <c r="J114" s="19" t="s">
        <v>11</v>
      </c>
    </row>
    <row r="115" spans="1:10" ht="13.5" thickBot="1" x14ac:dyDescent="0.25">
      <c r="A115" s="18">
        <v>43357.70853009259</v>
      </c>
      <c r="B115" s="19" t="s">
        <v>14</v>
      </c>
      <c r="C115" s="19" t="s">
        <v>34</v>
      </c>
      <c r="D115" s="19" t="s">
        <v>8</v>
      </c>
      <c r="E115" s="19" t="s">
        <v>11</v>
      </c>
      <c r="F115" s="19" t="s">
        <v>11</v>
      </c>
      <c r="G115" s="19" t="s">
        <v>11</v>
      </c>
      <c r="H115" s="19" t="s">
        <v>11</v>
      </c>
      <c r="I115" s="19" t="s">
        <v>11</v>
      </c>
      <c r="J115" s="19" t="s">
        <v>11</v>
      </c>
    </row>
    <row r="116" spans="1:10" ht="13.5" thickBot="1" x14ac:dyDescent="0.25">
      <c r="A116" s="18">
        <v>43357.708807870367</v>
      </c>
      <c r="B116" s="19" t="s">
        <v>14</v>
      </c>
      <c r="C116" s="19" t="s">
        <v>34</v>
      </c>
      <c r="D116" s="19" t="s">
        <v>60</v>
      </c>
      <c r="E116" s="19" t="s">
        <v>11</v>
      </c>
      <c r="F116" s="19" t="s">
        <v>11</v>
      </c>
      <c r="G116" s="19" t="s">
        <v>11</v>
      </c>
      <c r="H116" s="19" t="s">
        <v>11</v>
      </c>
      <c r="I116" s="19" t="s">
        <v>11</v>
      </c>
      <c r="J116" s="19" t="s">
        <v>11</v>
      </c>
    </row>
    <row r="117" spans="1:10" ht="13.5" thickBot="1" x14ac:dyDescent="0.25">
      <c r="A117" s="18">
        <v>43357.709340277775</v>
      </c>
      <c r="B117" s="19" t="s">
        <v>19</v>
      </c>
      <c r="C117" s="19" t="s">
        <v>35</v>
      </c>
      <c r="D117" s="19" t="s">
        <v>60</v>
      </c>
      <c r="E117" s="19" t="s">
        <v>11</v>
      </c>
      <c r="F117" s="19" t="s">
        <v>11</v>
      </c>
      <c r="G117" s="19" t="s">
        <v>11</v>
      </c>
      <c r="H117" s="19" t="s">
        <v>11</v>
      </c>
      <c r="I117" s="19" t="s">
        <v>12</v>
      </c>
      <c r="J117" s="19" t="s">
        <v>11</v>
      </c>
    </row>
    <row r="118" spans="1:10" ht="13.5" thickBot="1" x14ac:dyDescent="0.25">
      <c r="A118" s="18">
        <v>43357.709618055553</v>
      </c>
      <c r="B118" s="19" t="s">
        <v>19</v>
      </c>
      <c r="C118" s="19" t="s">
        <v>35</v>
      </c>
      <c r="D118" s="19" t="s">
        <v>60</v>
      </c>
      <c r="E118" s="19" t="s">
        <v>11</v>
      </c>
      <c r="F118" s="19" t="s">
        <v>11</v>
      </c>
      <c r="G118" s="19" t="s">
        <v>11</v>
      </c>
      <c r="H118" s="19" t="s">
        <v>11</v>
      </c>
      <c r="I118" s="19" t="s">
        <v>12</v>
      </c>
      <c r="J118" s="19" t="s">
        <v>11</v>
      </c>
    </row>
    <row r="119" spans="1:10" ht="13.5" thickBot="1" x14ac:dyDescent="0.25">
      <c r="A119" s="18">
        <v>43357.710057870368</v>
      </c>
      <c r="B119" s="19" t="s">
        <v>19</v>
      </c>
      <c r="C119" s="19" t="s">
        <v>35</v>
      </c>
      <c r="D119" s="19" t="s">
        <v>8</v>
      </c>
      <c r="E119" s="19" t="s">
        <v>11</v>
      </c>
      <c r="F119" s="19" t="s">
        <v>11</v>
      </c>
      <c r="G119" s="19" t="s">
        <v>11</v>
      </c>
      <c r="H119" s="19" t="s">
        <v>11</v>
      </c>
      <c r="I119" s="19" t="s">
        <v>11</v>
      </c>
      <c r="J119" s="19" t="s">
        <v>11</v>
      </c>
    </row>
    <row r="120" spans="1:10" ht="13.5" thickBot="1" x14ac:dyDescent="0.25">
      <c r="A120" s="18">
        <v>43357.710532407407</v>
      </c>
      <c r="B120" s="19" t="s">
        <v>18</v>
      </c>
      <c r="C120" s="19" t="s">
        <v>35</v>
      </c>
      <c r="D120" s="19" t="s">
        <v>8</v>
      </c>
      <c r="E120" s="19" t="s">
        <v>11</v>
      </c>
      <c r="F120" s="19" t="s">
        <v>11</v>
      </c>
      <c r="G120" s="19" t="s">
        <v>11</v>
      </c>
      <c r="H120" s="19" t="s">
        <v>11</v>
      </c>
      <c r="I120" s="19" t="s">
        <v>12</v>
      </c>
      <c r="J120" s="19" t="s">
        <v>11</v>
      </c>
    </row>
    <row r="121" spans="1:10" ht="13.5" thickBot="1" x14ac:dyDescent="0.25">
      <c r="A121" s="18">
        <v>43357.710844907408</v>
      </c>
      <c r="B121" s="19" t="s">
        <v>18</v>
      </c>
      <c r="C121" s="19" t="s">
        <v>35</v>
      </c>
      <c r="D121" s="19" t="s">
        <v>60</v>
      </c>
      <c r="E121" s="19" t="s">
        <v>11</v>
      </c>
      <c r="F121" s="19" t="s">
        <v>11</v>
      </c>
      <c r="G121" s="19" t="s">
        <v>11</v>
      </c>
      <c r="H121" s="19" t="s">
        <v>11</v>
      </c>
      <c r="I121" s="19" t="s">
        <v>11</v>
      </c>
      <c r="J121" s="19" t="s">
        <v>11</v>
      </c>
    </row>
    <row r="122" spans="1:10" ht="13.5" thickBot="1" x14ac:dyDescent="0.25">
      <c r="A122" s="18">
        <v>43357.711157407408</v>
      </c>
      <c r="B122" s="19" t="s">
        <v>18</v>
      </c>
      <c r="C122" s="19" t="s">
        <v>35</v>
      </c>
      <c r="D122" s="19" t="s">
        <v>60</v>
      </c>
      <c r="E122" s="19" t="s">
        <v>11</v>
      </c>
      <c r="F122" s="19" t="s">
        <v>11</v>
      </c>
      <c r="G122" s="19" t="s">
        <v>11</v>
      </c>
      <c r="H122" s="19" t="s">
        <v>11</v>
      </c>
      <c r="I122" s="19" t="s">
        <v>12</v>
      </c>
      <c r="J122" s="19" t="s">
        <v>11</v>
      </c>
    </row>
    <row r="123" spans="1:10" ht="13.5" thickBot="1" x14ac:dyDescent="0.25">
      <c r="A123" s="18">
        <v>43357.713888888888</v>
      </c>
      <c r="B123" s="19" t="s">
        <v>17</v>
      </c>
      <c r="C123" s="19" t="s">
        <v>35</v>
      </c>
      <c r="D123" s="19" t="s">
        <v>8</v>
      </c>
      <c r="E123" s="19" t="s">
        <v>11</v>
      </c>
      <c r="F123" s="19" t="s">
        <v>12</v>
      </c>
      <c r="G123" s="19" t="s">
        <v>11</v>
      </c>
      <c r="H123" s="19" t="s">
        <v>11</v>
      </c>
      <c r="I123" s="19" t="s">
        <v>12</v>
      </c>
      <c r="J123" s="19" t="s">
        <v>11</v>
      </c>
    </row>
    <row r="124" spans="1:10" ht="13.5" thickBot="1" x14ac:dyDescent="0.25">
      <c r="A124" s="18">
        <v>43357.714224537034</v>
      </c>
      <c r="B124" s="19" t="s">
        <v>17</v>
      </c>
      <c r="C124" s="19" t="s">
        <v>35</v>
      </c>
      <c r="D124" s="19" t="s">
        <v>60</v>
      </c>
      <c r="E124" s="19" t="s">
        <v>11</v>
      </c>
      <c r="F124" s="19" t="s">
        <v>11</v>
      </c>
      <c r="G124" s="19" t="s">
        <v>11</v>
      </c>
      <c r="H124" s="19" t="s">
        <v>11</v>
      </c>
      <c r="I124" s="19" t="s">
        <v>12</v>
      </c>
      <c r="J124" s="19" t="s">
        <v>11</v>
      </c>
    </row>
    <row r="125" spans="1:10" ht="13.5" thickBot="1" x14ac:dyDescent="0.25">
      <c r="A125" s="18">
        <v>43357.714606481481</v>
      </c>
      <c r="B125" s="19" t="s">
        <v>17</v>
      </c>
      <c r="C125" s="19" t="s">
        <v>35</v>
      </c>
      <c r="D125" s="19" t="s">
        <v>60</v>
      </c>
      <c r="E125" s="19" t="s">
        <v>11</v>
      </c>
      <c r="F125" s="19" t="s">
        <v>12</v>
      </c>
      <c r="G125" s="19" t="s">
        <v>11</v>
      </c>
      <c r="H125" s="19" t="s">
        <v>11</v>
      </c>
      <c r="I125" s="19" t="s">
        <v>12</v>
      </c>
      <c r="J125" s="19" t="s">
        <v>11</v>
      </c>
    </row>
    <row r="126" spans="1:10" ht="13.5" thickBot="1" x14ac:dyDescent="0.25">
      <c r="A126" s="18">
        <v>43357.715081018519</v>
      </c>
      <c r="B126" s="19" t="s">
        <v>19</v>
      </c>
      <c r="C126" s="19" t="s">
        <v>36</v>
      </c>
      <c r="D126" s="19" t="s">
        <v>8</v>
      </c>
      <c r="E126" s="19" t="s">
        <v>11</v>
      </c>
      <c r="F126" s="19" t="s">
        <v>11</v>
      </c>
      <c r="G126" s="19" t="s">
        <v>11</v>
      </c>
      <c r="H126" s="19" t="s">
        <v>11</v>
      </c>
      <c r="I126" s="19" t="s">
        <v>11</v>
      </c>
      <c r="J126" s="19" t="s">
        <v>11</v>
      </c>
    </row>
    <row r="127" spans="1:10" ht="13.5" thickBot="1" x14ac:dyDescent="0.25">
      <c r="A127" s="18">
        <v>43357.715486111112</v>
      </c>
      <c r="B127" s="19" t="s">
        <v>19</v>
      </c>
      <c r="C127" s="19" t="s">
        <v>36</v>
      </c>
      <c r="D127" s="19" t="s">
        <v>60</v>
      </c>
      <c r="E127" s="19" t="s">
        <v>11</v>
      </c>
      <c r="F127" s="19" t="s">
        <v>11</v>
      </c>
      <c r="G127" s="19" t="s">
        <v>11</v>
      </c>
      <c r="H127" s="19" t="s">
        <v>11</v>
      </c>
      <c r="I127" s="19" t="s">
        <v>11</v>
      </c>
      <c r="J127" s="19" t="s">
        <v>11</v>
      </c>
    </row>
    <row r="128" spans="1:10" ht="13.5" thickBot="1" x14ac:dyDescent="0.25">
      <c r="A128" s="18">
        <v>43357.715891203705</v>
      </c>
      <c r="B128" s="19" t="s">
        <v>19</v>
      </c>
      <c r="C128" s="19" t="s">
        <v>36</v>
      </c>
      <c r="D128" s="19" t="s">
        <v>60</v>
      </c>
      <c r="E128" s="19" t="s">
        <v>11</v>
      </c>
      <c r="F128" s="19" t="s">
        <v>11</v>
      </c>
      <c r="G128" s="19" t="s">
        <v>11</v>
      </c>
      <c r="H128" s="19" t="s">
        <v>11</v>
      </c>
      <c r="I128" s="19" t="s">
        <v>11</v>
      </c>
      <c r="J128" s="19" t="s">
        <v>11</v>
      </c>
    </row>
    <row r="129" spans="1:10" ht="13.5" thickBot="1" x14ac:dyDescent="0.25">
      <c r="A129" s="18">
        <v>43357.716203703705</v>
      </c>
      <c r="B129" s="19" t="s">
        <v>19</v>
      </c>
      <c r="C129" s="19" t="s">
        <v>36</v>
      </c>
      <c r="D129" s="19" t="s">
        <v>20</v>
      </c>
      <c r="E129" s="19" t="s">
        <v>11</v>
      </c>
      <c r="F129" s="19" t="s">
        <v>11</v>
      </c>
      <c r="G129" s="19" t="s">
        <v>11</v>
      </c>
      <c r="H129" s="19" t="s">
        <v>11</v>
      </c>
      <c r="I129" s="19" t="s">
        <v>12</v>
      </c>
      <c r="J129" s="19" t="s">
        <v>11</v>
      </c>
    </row>
    <row r="130" spans="1:10" ht="13.5" thickBot="1" x14ac:dyDescent="0.25">
      <c r="A130" s="18">
        <v>43357.716863425929</v>
      </c>
      <c r="B130" s="19" t="s">
        <v>18</v>
      </c>
      <c r="C130" s="19" t="s">
        <v>36</v>
      </c>
      <c r="D130" s="19" t="s">
        <v>8</v>
      </c>
      <c r="E130" s="19" t="s">
        <v>11</v>
      </c>
      <c r="F130" s="19" t="s">
        <v>11</v>
      </c>
      <c r="G130" s="19" t="s">
        <v>11</v>
      </c>
      <c r="H130" s="19" t="s">
        <v>11</v>
      </c>
      <c r="I130" s="19" t="s">
        <v>12</v>
      </c>
      <c r="J130" s="19" t="s">
        <v>11</v>
      </c>
    </row>
    <row r="131" spans="1:10" ht="13.5" thickBot="1" x14ac:dyDescent="0.25">
      <c r="A131" s="18">
        <v>43357.734479166669</v>
      </c>
      <c r="B131" s="19" t="s">
        <v>18</v>
      </c>
      <c r="C131" s="19" t="s">
        <v>36</v>
      </c>
      <c r="D131" s="19" t="s">
        <v>60</v>
      </c>
      <c r="E131" s="19" t="s">
        <v>11</v>
      </c>
      <c r="F131" s="19" t="s">
        <v>11</v>
      </c>
      <c r="G131" s="19" t="s">
        <v>11</v>
      </c>
      <c r="H131" s="19" t="s">
        <v>11</v>
      </c>
      <c r="I131" s="19" t="s">
        <v>12</v>
      </c>
      <c r="J131" s="19" t="s">
        <v>11</v>
      </c>
    </row>
    <row r="132" spans="1:10" ht="13.5" thickBot="1" x14ac:dyDescent="0.25">
      <c r="A132" s="18">
        <v>43357.734791666669</v>
      </c>
      <c r="B132" s="19" t="s">
        <v>18</v>
      </c>
      <c r="C132" s="19" t="s">
        <v>36</v>
      </c>
      <c r="D132" s="19" t="s">
        <v>60</v>
      </c>
      <c r="E132" s="19" t="s">
        <v>11</v>
      </c>
      <c r="F132" s="19" t="s">
        <v>11</v>
      </c>
      <c r="G132" s="19" t="s">
        <v>11</v>
      </c>
      <c r="H132" s="19" t="s">
        <v>11</v>
      </c>
      <c r="I132" s="19" t="s">
        <v>12</v>
      </c>
      <c r="J132" s="19" t="s">
        <v>11</v>
      </c>
    </row>
    <row r="133" spans="1:10" ht="13.5" thickBot="1" x14ac:dyDescent="0.25">
      <c r="A133" s="18">
        <v>43357.766180555554</v>
      </c>
      <c r="B133" s="19" t="s">
        <v>17</v>
      </c>
      <c r="C133" s="19" t="s">
        <v>36</v>
      </c>
      <c r="D133" s="19" t="s">
        <v>8</v>
      </c>
      <c r="E133" s="19" t="s">
        <v>11</v>
      </c>
      <c r="F133" s="19" t="s">
        <v>11</v>
      </c>
      <c r="G133" s="19" t="s">
        <v>12</v>
      </c>
      <c r="H133" s="19" t="s">
        <v>12</v>
      </c>
      <c r="I133" s="19" t="s">
        <v>12</v>
      </c>
      <c r="J133" s="19" t="s">
        <v>12</v>
      </c>
    </row>
    <row r="134" spans="1:10" ht="13.5" thickBot="1" x14ac:dyDescent="0.25">
      <c r="A134" s="18">
        <v>43357.766655092593</v>
      </c>
      <c r="B134" s="19" t="s">
        <v>17</v>
      </c>
      <c r="C134" s="19" t="s">
        <v>36</v>
      </c>
      <c r="D134" s="19" t="s">
        <v>60</v>
      </c>
      <c r="E134" s="19" t="s">
        <v>11</v>
      </c>
      <c r="F134" s="19" t="s">
        <v>11</v>
      </c>
      <c r="G134" s="19" t="s">
        <v>11</v>
      </c>
      <c r="H134" s="19" t="s">
        <v>12</v>
      </c>
      <c r="I134" s="19" t="s">
        <v>12</v>
      </c>
      <c r="J134" s="19" t="s">
        <v>11</v>
      </c>
    </row>
    <row r="135" spans="1:10" ht="13.5" thickBot="1" x14ac:dyDescent="0.25">
      <c r="A135" s="18">
        <v>43357.767002314817</v>
      </c>
      <c r="B135" s="19" t="s">
        <v>17</v>
      </c>
      <c r="C135" s="19" t="s">
        <v>36</v>
      </c>
      <c r="D135" s="19" t="s">
        <v>60</v>
      </c>
      <c r="E135" s="19" t="s">
        <v>11</v>
      </c>
      <c r="F135" s="19" t="s">
        <v>11</v>
      </c>
      <c r="G135" s="19" t="s">
        <v>11</v>
      </c>
      <c r="H135" s="19" t="s">
        <v>12</v>
      </c>
      <c r="I135" s="19" t="s">
        <v>12</v>
      </c>
      <c r="J135" s="19" t="s">
        <v>11</v>
      </c>
    </row>
    <row r="136" spans="1:10" ht="13.5" thickBot="1" x14ac:dyDescent="0.25">
      <c r="A136" s="18">
        <v>43357.767442129632</v>
      </c>
      <c r="B136" s="19" t="s">
        <v>14</v>
      </c>
      <c r="C136" s="19" t="s">
        <v>37</v>
      </c>
      <c r="D136" s="19" t="s">
        <v>60</v>
      </c>
      <c r="E136" s="19" t="s">
        <v>11</v>
      </c>
      <c r="F136" s="19" t="s">
        <v>11</v>
      </c>
      <c r="G136" s="19" t="s">
        <v>11</v>
      </c>
      <c r="H136" s="19" t="s">
        <v>11</v>
      </c>
      <c r="I136" s="19" t="s">
        <v>12</v>
      </c>
      <c r="J136" s="19" t="s">
        <v>11</v>
      </c>
    </row>
    <row r="137" spans="1:10" ht="13.5" thickBot="1" x14ac:dyDescent="0.25">
      <c r="A137" s="18">
        <v>43357.767766203702</v>
      </c>
      <c r="B137" s="19" t="s">
        <v>14</v>
      </c>
      <c r="C137" s="19" t="s">
        <v>37</v>
      </c>
      <c r="D137" s="19" t="s">
        <v>8</v>
      </c>
      <c r="E137" s="19" t="s">
        <v>11</v>
      </c>
      <c r="F137" s="19" t="s">
        <v>11</v>
      </c>
      <c r="G137" s="19" t="s">
        <v>11</v>
      </c>
      <c r="H137" s="19" t="s">
        <v>11</v>
      </c>
      <c r="I137" s="19" t="s">
        <v>12</v>
      </c>
      <c r="J137" s="19" t="s">
        <v>11</v>
      </c>
    </row>
    <row r="138" spans="1:10" ht="13.5" thickBot="1" x14ac:dyDescent="0.25">
      <c r="A138" s="18">
        <v>43357.768125000002</v>
      </c>
      <c r="B138" s="19" t="s">
        <v>14</v>
      </c>
      <c r="C138" s="19" t="s">
        <v>37</v>
      </c>
      <c r="D138" s="19" t="s">
        <v>60</v>
      </c>
      <c r="E138" s="19" t="s">
        <v>11</v>
      </c>
      <c r="F138" s="19" t="s">
        <v>12</v>
      </c>
      <c r="G138" s="19" t="s">
        <v>11</v>
      </c>
      <c r="H138" s="19" t="s">
        <v>11</v>
      </c>
      <c r="I138" s="19" t="s">
        <v>11</v>
      </c>
      <c r="J138" s="19" t="s">
        <v>11</v>
      </c>
    </row>
    <row r="139" spans="1:10" ht="13.5" thickBot="1" x14ac:dyDescent="0.25">
      <c r="A139" s="18">
        <v>43357.76840277778</v>
      </c>
      <c r="B139" s="19" t="s">
        <v>14</v>
      </c>
      <c r="C139" s="19" t="s">
        <v>37</v>
      </c>
      <c r="D139" s="19" t="s">
        <v>60</v>
      </c>
      <c r="E139" s="19" t="s">
        <v>11</v>
      </c>
      <c r="F139" s="19" t="s">
        <v>11</v>
      </c>
      <c r="G139" s="19" t="s">
        <v>11</v>
      </c>
      <c r="H139" s="19" t="s">
        <v>11</v>
      </c>
      <c r="I139" s="19" t="s">
        <v>12</v>
      </c>
      <c r="J139" s="19" t="s">
        <v>11</v>
      </c>
    </row>
    <row r="140" spans="1:10" ht="13.5" thickBot="1" x14ac:dyDescent="0.25">
      <c r="A140" s="18">
        <v>43357.781145833331</v>
      </c>
      <c r="B140" s="19" t="s">
        <v>19</v>
      </c>
      <c r="C140" s="19" t="s">
        <v>38</v>
      </c>
      <c r="D140" s="19" t="s">
        <v>8</v>
      </c>
      <c r="E140" s="19" t="s">
        <v>11</v>
      </c>
      <c r="F140" s="19" t="s">
        <v>11</v>
      </c>
      <c r="G140" s="19" t="s">
        <v>11</v>
      </c>
      <c r="H140" s="19" t="s">
        <v>11</v>
      </c>
      <c r="I140" s="19" t="s">
        <v>12</v>
      </c>
      <c r="J140" s="19" t="s">
        <v>11</v>
      </c>
    </row>
    <row r="141" spans="1:10" ht="13.5" thickBot="1" x14ac:dyDescent="0.25">
      <c r="A141" s="18">
        <v>43357.781435185185</v>
      </c>
      <c r="B141" s="19" t="s">
        <v>19</v>
      </c>
      <c r="C141" s="19" t="s">
        <v>38</v>
      </c>
      <c r="D141" s="19" t="s">
        <v>60</v>
      </c>
      <c r="E141" s="19" t="s">
        <v>11</v>
      </c>
      <c r="F141" s="19" t="s">
        <v>11</v>
      </c>
      <c r="G141" s="19" t="s">
        <v>11</v>
      </c>
      <c r="H141" s="19" t="s">
        <v>11</v>
      </c>
      <c r="I141" s="19" t="s">
        <v>12</v>
      </c>
      <c r="J141" s="19" t="s">
        <v>11</v>
      </c>
    </row>
    <row r="142" spans="1:10" ht="13.5" thickBot="1" x14ac:dyDescent="0.25">
      <c r="A142" s="18">
        <v>43357.781782407408</v>
      </c>
      <c r="B142" s="19" t="s">
        <v>19</v>
      </c>
      <c r="C142" s="19" t="s">
        <v>38</v>
      </c>
      <c r="D142" s="19" t="s">
        <v>60</v>
      </c>
      <c r="E142" s="19" t="s">
        <v>11</v>
      </c>
      <c r="F142" s="19" t="s">
        <v>11</v>
      </c>
      <c r="G142" s="19" t="s">
        <v>11</v>
      </c>
      <c r="H142" s="19" t="s">
        <v>11</v>
      </c>
      <c r="I142" s="19" t="s">
        <v>12</v>
      </c>
      <c r="J142" s="19" t="s">
        <v>11</v>
      </c>
    </row>
    <row r="143" spans="1:10" ht="13.5" thickBot="1" x14ac:dyDescent="0.25">
      <c r="A143" s="18">
        <v>43357.782256944447</v>
      </c>
      <c r="B143" s="19" t="s">
        <v>18</v>
      </c>
      <c r="C143" s="19" t="s">
        <v>38</v>
      </c>
      <c r="D143" s="19" t="s">
        <v>8</v>
      </c>
      <c r="E143" s="19" t="s">
        <v>11</v>
      </c>
      <c r="F143" s="19" t="s">
        <v>11</v>
      </c>
      <c r="G143" s="19" t="s">
        <v>12</v>
      </c>
      <c r="H143" s="19" t="s">
        <v>11</v>
      </c>
      <c r="I143" s="19" t="s">
        <v>11</v>
      </c>
      <c r="J143" s="19" t="s">
        <v>11</v>
      </c>
    </row>
    <row r="144" spans="1:10" ht="13.5" thickBot="1" x14ac:dyDescent="0.25">
      <c r="A144" s="18">
        <v>43357.782650462963</v>
      </c>
      <c r="B144" s="19" t="s">
        <v>18</v>
      </c>
      <c r="C144" s="19" t="s">
        <v>38</v>
      </c>
      <c r="D144" s="19" t="s">
        <v>60</v>
      </c>
      <c r="E144" s="19" t="s">
        <v>11</v>
      </c>
      <c r="F144" s="19" t="s">
        <v>11</v>
      </c>
      <c r="G144" s="19" t="s">
        <v>11</v>
      </c>
      <c r="H144" s="19" t="s">
        <v>11</v>
      </c>
      <c r="I144" s="19" t="s">
        <v>12</v>
      </c>
      <c r="J144" s="19" t="s">
        <v>11</v>
      </c>
    </row>
    <row r="145" spans="1:10" ht="13.5" thickBot="1" x14ac:dyDescent="0.25">
      <c r="A145" s="18">
        <v>43357.783055555556</v>
      </c>
      <c r="B145" s="19" t="s">
        <v>18</v>
      </c>
      <c r="C145" s="19" t="s">
        <v>38</v>
      </c>
      <c r="D145" s="19" t="s">
        <v>60</v>
      </c>
      <c r="E145" s="19" t="s">
        <v>11</v>
      </c>
      <c r="F145" s="19"/>
      <c r="G145" s="19" t="s">
        <v>11</v>
      </c>
      <c r="H145" s="19" t="s">
        <v>11</v>
      </c>
      <c r="I145" s="19" t="s">
        <v>11</v>
      </c>
      <c r="J145" s="19" t="s">
        <v>11</v>
      </c>
    </row>
    <row r="146" spans="1:10" ht="13.5" thickBot="1" x14ac:dyDescent="0.25">
      <c r="A146" s="18">
        <v>43357.783414351848</v>
      </c>
      <c r="B146" s="19" t="s">
        <v>17</v>
      </c>
      <c r="C146" s="19" t="s">
        <v>38</v>
      </c>
      <c r="D146" s="19" t="s">
        <v>8</v>
      </c>
      <c r="E146" s="19" t="s">
        <v>11</v>
      </c>
      <c r="F146" s="19" t="s">
        <v>11</v>
      </c>
      <c r="G146" s="19" t="s">
        <v>11</v>
      </c>
      <c r="H146" s="19" t="s">
        <v>11</v>
      </c>
      <c r="I146" s="19" t="s">
        <v>11</v>
      </c>
      <c r="J146" s="19" t="s">
        <v>11</v>
      </c>
    </row>
    <row r="147" spans="1:10" ht="13.5" thickBot="1" x14ac:dyDescent="0.25">
      <c r="A147" s="18">
        <v>43357.783703703702</v>
      </c>
      <c r="B147" s="19" t="s">
        <v>17</v>
      </c>
      <c r="C147" s="19" t="s">
        <v>38</v>
      </c>
      <c r="D147" s="19" t="s">
        <v>60</v>
      </c>
      <c r="E147" s="19" t="s">
        <v>11</v>
      </c>
      <c r="F147" s="19" t="s">
        <v>11</v>
      </c>
      <c r="G147" s="19" t="s">
        <v>11</v>
      </c>
      <c r="H147" s="19" t="s">
        <v>11</v>
      </c>
      <c r="I147" s="19" t="s">
        <v>11</v>
      </c>
      <c r="J147" s="19" t="s">
        <v>11</v>
      </c>
    </row>
    <row r="148" spans="1:10" ht="13.5" thickBot="1" x14ac:dyDescent="0.25">
      <c r="A148" s="18">
        <v>43357.78396990741</v>
      </c>
      <c r="B148" s="19" t="s">
        <v>17</v>
      </c>
      <c r="C148" s="19" t="s">
        <v>38</v>
      </c>
      <c r="D148" s="19" t="s">
        <v>60</v>
      </c>
      <c r="E148" s="19" t="s">
        <v>11</v>
      </c>
      <c r="F148" s="19" t="s">
        <v>11</v>
      </c>
      <c r="G148" s="19" t="s">
        <v>11</v>
      </c>
      <c r="H148" s="19" t="s">
        <v>11</v>
      </c>
      <c r="I148" s="19" t="s">
        <v>11</v>
      </c>
      <c r="J148" s="19" t="s">
        <v>11</v>
      </c>
    </row>
    <row r="149" spans="1:10" ht="13.5" thickBot="1" x14ac:dyDescent="0.25">
      <c r="A149" s="18">
        <v>43357.784502314818</v>
      </c>
      <c r="B149" s="19" t="s">
        <v>14</v>
      </c>
      <c r="C149" s="19" t="s">
        <v>39</v>
      </c>
      <c r="D149" s="19" t="s">
        <v>8</v>
      </c>
      <c r="E149" s="19" t="s">
        <v>11</v>
      </c>
      <c r="F149" s="19" t="s">
        <v>11</v>
      </c>
      <c r="G149" s="19" t="s">
        <v>11</v>
      </c>
      <c r="H149" s="19" t="s">
        <v>11</v>
      </c>
      <c r="I149" s="19" t="s">
        <v>12</v>
      </c>
      <c r="J149" s="19" t="s">
        <v>11</v>
      </c>
    </row>
    <row r="150" spans="1:10" ht="13.5" thickBot="1" x14ac:dyDescent="0.25">
      <c r="A150" s="18">
        <v>43357.784930555557</v>
      </c>
      <c r="B150" s="19" t="s">
        <v>14</v>
      </c>
      <c r="C150" s="19" t="s">
        <v>39</v>
      </c>
      <c r="D150" s="19" t="s">
        <v>60</v>
      </c>
      <c r="E150" s="19" t="s">
        <v>11</v>
      </c>
      <c r="F150" s="19" t="s">
        <v>11</v>
      </c>
      <c r="G150" s="19" t="s">
        <v>12</v>
      </c>
      <c r="H150" s="19" t="s">
        <v>12</v>
      </c>
      <c r="I150" s="19" t="s">
        <v>12</v>
      </c>
      <c r="J150" s="19" t="s">
        <v>12</v>
      </c>
    </row>
    <row r="151" spans="1:10" ht="13.5" thickBot="1" x14ac:dyDescent="0.25">
      <c r="A151" s="18">
        <v>43357.785277777781</v>
      </c>
      <c r="B151" s="19" t="s">
        <v>14</v>
      </c>
      <c r="C151" s="19" t="s">
        <v>39</v>
      </c>
      <c r="D151" s="19" t="s">
        <v>60</v>
      </c>
      <c r="E151" s="19" t="s">
        <v>11</v>
      </c>
      <c r="F151" s="19" t="s">
        <v>11</v>
      </c>
      <c r="G151" s="19" t="s">
        <v>11</v>
      </c>
      <c r="H151" s="19" t="s">
        <v>12</v>
      </c>
      <c r="I151" s="19" t="s">
        <v>12</v>
      </c>
      <c r="J151" s="19" t="s">
        <v>11</v>
      </c>
    </row>
    <row r="152" spans="1:10" ht="13.5" thickBot="1" x14ac:dyDescent="0.25">
      <c r="A152" s="18">
        <v>43357.785983796297</v>
      </c>
      <c r="B152" s="19" t="s">
        <v>14</v>
      </c>
      <c r="C152" s="19" t="s">
        <v>59</v>
      </c>
      <c r="D152" s="19" t="s">
        <v>8</v>
      </c>
      <c r="E152" s="19" t="s">
        <v>11</v>
      </c>
      <c r="F152" s="19" t="s">
        <v>11</v>
      </c>
      <c r="G152" s="19" t="s">
        <v>11</v>
      </c>
      <c r="H152" s="19" t="s">
        <v>11</v>
      </c>
      <c r="I152" s="19" t="s">
        <v>11</v>
      </c>
      <c r="J152" s="19" t="s">
        <v>11</v>
      </c>
    </row>
    <row r="153" spans="1:10" ht="13.5" thickBot="1" x14ac:dyDescent="0.25">
      <c r="A153" s="18">
        <v>43357.786319444444</v>
      </c>
      <c r="B153" s="19" t="s">
        <v>14</v>
      </c>
      <c r="C153" s="19" t="s">
        <v>59</v>
      </c>
      <c r="D153" s="19" t="s">
        <v>60</v>
      </c>
      <c r="E153" s="19" t="s">
        <v>12</v>
      </c>
      <c r="F153" s="19" t="s">
        <v>11</v>
      </c>
      <c r="G153" s="19" t="s">
        <v>11</v>
      </c>
      <c r="H153" s="19" t="s">
        <v>11</v>
      </c>
      <c r="I153" s="19" t="s">
        <v>12</v>
      </c>
      <c r="J153" s="19" t="s">
        <v>11</v>
      </c>
    </row>
    <row r="154" spans="1:10" ht="13.5" thickBot="1" x14ac:dyDescent="0.25">
      <c r="A154" s="18">
        <v>43357.786585648151</v>
      </c>
      <c r="B154" s="19" t="s">
        <v>14</v>
      </c>
      <c r="C154" s="19" t="s">
        <v>59</v>
      </c>
      <c r="D154" s="19" t="s">
        <v>60</v>
      </c>
      <c r="E154" s="19" t="s">
        <v>11</v>
      </c>
      <c r="F154" s="19" t="s">
        <v>11</v>
      </c>
      <c r="G154" s="19" t="s">
        <v>11</v>
      </c>
      <c r="H154" s="19" t="s">
        <v>11</v>
      </c>
      <c r="I154" s="19" t="s">
        <v>12</v>
      </c>
      <c r="J154" s="19" t="s">
        <v>11</v>
      </c>
    </row>
    <row r="155" spans="1:10" ht="13.5" thickBot="1" x14ac:dyDescent="0.25">
      <c r="A155" s="18">
        <v>43357.787106481483</v>
      </c>
      <c r="B155" s="19" t="s">
        <v>14</v>
      </c>
      <c r="C155" s="19" t="s">
        <v>57</v>
      </c>
      <c r="D155" s="19" t="s">
        <v>60</v>
      </c>
      <c r="E155" s="19" t="s">
        <v>11</v>
      </c>
      <c r="F155" s="19" t="s">
        <v>11</v>
      </c>
      <c r="G155" s="19" t="s">
        <v>11</v>
      </c>
      <c r="H155" s="19" t="s">
        <v>11</v>
      </c>
      <c r="I155" s="19" t="s">
        <v>12</v>
      </c>
      <c r="J155" s="19" t="s">
        <v>11</v>
      </c>
    </row>
    <row r="156" spans="1:10" ht="13.5" thickBot="1" x14ac:dyDescent="0.25">
      <c r="A156" s="18">
        <v>43357.787361111114</v>
      </c>
      <c r="B156" s="19" t="s">
        <v>14</v>
      </c>
      <c r="C156" s="19" t="s">
        <v>57</v>
      </c>
      <c r="D156" s="19" t="s">
        <v>8</v>
      </c>
      <c r="E156" s="19" t="s">
        <v>11</v>
      </c>
      <c r="F156" s="19" t="s">
        <v>11</v>
      </c>
      <c r="G156" s="19" t="s">
        <v>11</v>
      </c>
      <c r="H156" s="19" t="s">
        <v>11</v>
      </c>
      <c r="I156" s="19" t="s">
        <v>12</v>
      </c>
      <c r="J156" s="19" t="s">
        <v>11</v>
      </c>
    </row>
    <row r="157" spans="1:10" ht="13.5" thickBot="1" x14ac:dyDescent="0.25">
      <c r="A157" s="18">
        <v>43357.787789351853</v>
      </c>
      <c r="B157" s="19" t="s">
        <v>17</v>
      </c>
      <c r="C157" s="19" t="s">
        <v>40</v>
      </c>
      <c r="D157" s="19" t="s">
        <v>8</v>
      </c>
      <c r="E157" s="19" t="s">
        <v>11</v>
      </c>
      <c r="F157" s="19" t="s">
        <v>11</v>
      </c>
      <c r="G157" s="19" t="s">
        <v>11</v>
      </c>
      <c r="H157" s="19" t="s">
        <v>11</v>
      </c>
      <c r="I157" s="19" t="s">
        <v>12</v>
      </c>
      <c r="J157" s="19" t="s">
        <v>11</v>
      </c>
    </row>
    <row r="158" spans="1:10" ht="13.5" thickBot="1" x14ac:dyDescent="0.25">
      <c r="A158" s="18">
        <v>43357.788124999999</v>
      </c>
      <c r="B158" s="19" t="s">
        <v>17</v>
      </c>
      <c r="C158" s="19" t="s">
        <v>40</v>
      </c>
      <c r="D158" s="19" t="s">
        <v>60</v>
      </c>
      <c r="E158" s="19" t="s">
        <v>11</v>
      </c>
      <c r="F158" s="19" t="s">
        <v>11</v>
      </c>
      <c r="G158" s="19" t="s">
        <v>11</v>
      </c>
      <c r="H158" s="19" t="s">
        <v>11</v>
      </c>
      <c r="I158" s="19" t="s">
        <v>12</v>
      </c>
      <c r="J158" s="19" t="s">
        <v>11</v>
      </c>
    </row>
    <row r="159" spans="1:10" ht="13.5" thickBot="1" x14ac:dyDescent="0.25">
      <c r="A159" s="18">
        <v>43357.788506944446</v>
      </c>
      <c r="B159" s="19" t="s">
        <v>17</v>
      </c>
      <c r="C159" s="19" t="s">
        <v>40</v>
      </c>
      <c r="D159" s="19" t="s">
        <v>60</v>
      </c>
      <c r="E159" s="19" t="s">
        <v>11</v>
      </c>
      <c r="F159" s="19" t="s">
        <v>11</v>
      </c>
      <c r="G159" s="19" t="s">
        <v>11</v>
      </c>
      <c r="H159" s="19" t="s">
        <v>11</v>
      </c>
      <c r="I159" s="19" t="s">
        <v>12</v>
      </c>
      <c r="J159" s="19" t="s">
        <v>11</v>
      </c>
    </row>
    <row r="160" spans="1:10" ht="13.5" thickBot="1" x14ac:dyDescent="0.25">
      <c r="A160" s="18">
        <v>43357.788969907408</v>
      </c>
      <c r="B160" s="19" t="s">
        <v>19</v>
      </c>
      <c r="C160" s="19" t="s">
        <v>40</v>
      </c>
      <c r="D160" s="19" t="s">
        <v>8</v>
      </c>
      <c r="E160" s="19" t="s">
        <v>11</v>
      </c>
      <c r="F160" s="19" t="s">
        <v>11</v>
      </c>
      <c r="G160" s="19" t="s">
        <v>12</v>
      </c>
      <c r="H160" s="19" t="s">
        <v>12</v>
      </c>
      <c r="I160" s="19" t="s">
        <v>12</v>
      </c>
      <c r="J160" s="19" t="s">
        <v>11</v>
      </c>
    </row>
    <row r="161" spans="1:10" ht="13.5" thickBot="1" x14ac:dyDescent="0.25">
      <c r="A161" s="18">
        <v>43357.789386574077</v>
      </c>
      <c r="B161" s="19" t="s">
        <v>19</v>
      </c>
      <c r="C161" s="19" t="s">
        <v>40</v>
      </c>
      <c r="D161" s="19" t="s">
        <v>60</v>
      </c>
      <c r="E161" s="19" t="s">
        <v>11</v>
      </c>
      <c r="F161" s="19" t="s">
        <v>11</v>
      </c>
      <c r="G161" s="19" t="s">
        <v>11</v>
      </c>
      <c r="H161" s="19" t="s">
        <v>12</v>
      </c>
      <c r="I161" s="19" t="s">
        <v>12</v>
      </c>
      <c r="J161" s="19" t="s">
        <v>11</v>
      </c>
    </row>
    <row r="162" spans="1:10" ht="13.5" thickBot="1" x14ac:dyDescent="0.25">
      <c r="A162" s="18">
        <v>43357.789641203701</v>
      </c>
      <c r="B162" s="19" t="s">
        <v>19</v>
      </c>
      <c r="C162" s="19" t="s">
        <v>40</v>
      </c>
      <c r="D162" s="19" t="s">
        <v>60</v>
      </c>
      <c r="E162" s="19" t="s">
        <v>11</v>
      </c>
      <c r="F162" s="19" t="s">
        <v>11</v>
      </c>
      <c r="G162" s="19" t="s">
        <v>11</v>
      </c>
      <c r="H162" s="19" t="s">
        <v>11</v>
      </c>
      <c r="I162" s="19" t="s">
        <v>12</v>
      </c>
      <c r="J162" s="19" t="s">
        <v>11</v>
      </c>
    </row>
    <row r="163" spans="1:10" ht="13.5" thickBot="1" x14ac:dyDescent="0.25">
      <c r="A163" s="18">
        <v>43357.790243055555</v>
      </c>
      <c r="B163" s="19" t="s">
        <v>18</v>
      </c>
      <c r="C163" s="19" t="s">
        <v>40</v>
      </c>
      <c r="D163" s="19" t="s">
        <v>8</v>
      </c>
      <c r="E163" s="19" t="s">
        <v>11</v>
      </c>
      <c r="F163" s="19" t="s">
        <v>11</v>
      </c>
      <c r="G163" s="19" t="s">
        <v>11</v>
      </c>
      <c r="H163" s="19" t="s">
        <v>11</v>
      </c>
      <c r="I163" s="19" t="s">
        <v>12</v>
      </c>
      <c r="J163" s="19" t="s">
        <v>11</v>
      </c>
    </row>
    <row r="164" spans="1:10" ht="13.5" thickBot="1" x14ac:dyDescent="0.25">
      <c r="A164" s="18">
        <v>43357.790555555555</v>
      </c>
      <c r="B164" s="19" t="s">
        <v>18</v>
      </c>
      <c r="C164" s="19" t="s">
        <v>40</v>
      </c>
      <c r="D164" s="19" t="s">
        <v>60</v>
      </c>
      <c r="E164" s="19" t="s">
        <v>11</v>
      </c>
      <c r="F164" s="19" t="s">
        <v>11</v>
      </c>
      <c r="G164" s="19" t="s">
        <v>12</v>
      </c>
      <c r="H164" s="19" t="s">
        <v>12</v>
      </c>
      <c r="I164" s="19" t="s">
        <v>12</v>
      </c>
      <c r="J164" s="19" t="s">
        <v>12</v>
      </c>
    </row>
    <row r="165" spans="1:10" ht="13.5" thickBot="1" x14ac:dyDescent="0.25">
      <c r="A165" s="18">
        <v>43357.791192129633</v>
      </c>
      <c r="B165" s="19" t="s">
        <v>18</v>
      </c>
      <c r="C165" s="19" t="s">
        <v>40</v>
      </c>
      <c r="D165" s="19" t="s">
        <v>60</v>
      </c>
      <c r="E165" s="19" t="s">
        <v>12</v>
      </c>
      <c r="F165" s="19" t="s">
        <v>11</v>
      </c>
      <c r="G165" s="19" t="s">
        <v>11</v>
      </c>
      <c r="H165" s="19" t="s">
        <v>11</v>
      </c>
      <c r="I165" s="19" t="s">
        <v>12</v>
      </c>
      <c r="J165" s="19" t="s">
        <v>11</v>
      </c>
    </row>
    <row r="166" spans="1:10" ht="13.5" thickBot="1" x14ac:dyDescent="0.25">
      <c r="A166" s="18">
        <v>43357.791620370372</v>
      </c>
      <c r="B166" s="19" t="s">
        <v>21</v>
      </c>
      <c r="C166" s="19" t="s">
        <v>40</v>
      </c>
      <c r="D166" s="19" t="s">
        <v>8</v>
      </c>
      <c r="E166" s="19" t="s">
        <v>11</v>
      </c>
      <c r="F166" s="19" t="s">
        <v>11</v>
      </c>
      <c r="G166" s="19" t="s">
        <v>11</v>
      </c>
      <c r="H166" s="19" t="s">
        <v>11</v>
      </c>
      <c r="I166" s="19" t="s">
        <v>12</v>
      </c>
      <c r="J166" s="19" t="s">
        <v>11</v>
      </c>
    </row>
    <row r="167" spans="1:10" ht="13.5" thickBot="1" x14ac:dyDescent="0.25">
      <c r="A167" s="18">
        <v>43357.791979166665</v>
      </c>
      <c r="B167" s="19" t="s">
        <v>21</v>
      </c>
      <c r="C167" s="19" t="s">
        <v>40</v>
      </c>
      <c r="D167" s="19" t="s">
        <v>60</v>
      </c>
      <c r="E167" s="19" t="s">
        <v>11</v>
      </c>
      <c r="F167" s="19" t="s">
        <v>11</v>
      </c>
      <c r="G167" s="19" t="s">
        <v>11</v>
      </c>
      <c r="H167" s="19" t="s">
        <v>11</v>
      </c>
      <c r="I167" s="19" t="s">
        <v>12</v>
      </c>
      <c r="J167" s="19" t="s">
        <v>11</v>
      </c>
    </row>
    <row r="168" spans="1:10" ht="13.5" thickBot="1" x14ac:dyDescent="0.25">
      <c r="A168" s="18">
        <v>43357.792222222219</v>
      </c>
      <c r="B168" s="19" t="s">
        <v>21</v>
      </c>
      <c r="C168" s="19" t="s">
        <v>40</v>
      </c>
      <c r="D168" s="19" t="s">
        <v>60</v>
      </c>
      <c r="E168" s="19" t="s">
        <v>11</v>
      </c>
      <c r="F168" s="19" t="s">
        <v>11</v>
      </c>
      <c r="G168" s="19" t="s">
        <v>11</v>
      </c>
      <c r="H168" s="19" t="s">
        <v>11</v>
      </c>
      <c r="I168" s="19" t="s">
        <v>12</v>
      </c>
      <c r="J168" s="19" t="s">
        <v>11</v>
      </c>
    </row>
    <row r="169" spans="1:10" ht="13.5" thickBot="1" x14ac:dyDescent="0.25">
      <c r="A169" s="18">
        <v>43357.792638888888</v>
      </c>
      <c r="B169" s="19" t="s">
        <v>22</v>
      </c>
      <c r="C169" s="19" t="s">
        <v>40</v>
      </c>
      <c r="D169" s="19" t="s">
        <v>8</v>
      </c>
      <c r="E169" s="19" t="s">
        <v>11</v>
      </c>
      <c r="F169" s="19" t="s">
        <v>11</v>
      </c>
      <c r="G169" s="19" t="s">
        <v>11</v>
      </c>
      <c r="H169" s="19" t="s">
        <v>11</v>
      </c>
      <c r="I169" s="19" t="s">
        <v>11</v>
      </c>
      <c r="J169" s="19" t="s">
        <v>11</v>
      </c>
    </row>
    <row r="170" spans="1:10" ht="13.5" thickBot="1" x14ac:dyDescent="0.25">
      <c r="A170" s="18">
        <v>43357.793009259258</v>
      </c>
      <c r="B170" s="19" t="s">
        <v>22</v>
      </c>
      <c r="C170" s="19" t="s">
        <v>40</v>
      </c>
      <c r="D170" s="19" t="s">
        <v>60</v>
      </c>
      <c r="E170" s="19" t="s">
        <v>11</v>
      </c>
      <c r="F170" s="19" t="s">
        <v>11</v>
      </c>
      <c r="G170" s="19" t="s">
        <v>11</v>
      </c>
      <c r="H170" s="19" t="s">
        <v>11</v>
      </c>
      <c r="I170" s="19" t="s">
        <v>11</v>
      </c>
      <c r="J170" s="19" t="s">
        <v>11</v>
      </c>
    </row>
    <row r="171" spans="1:10" ht="13.5" thickBot="1" x14ac:dyDescent="0.25">
      <c r="A171" s="18">
        <v>43357.793287037035</v>
      </c>
      <c r="B171" s="19" t="s">
        <v>22</v>
      </c>
      <c r="C171" s="19" t="s">
        <v>40</v>
      </c>
      <c r="D171" s="19" t="s">
        <v>60</v>
      </c>
      <c r="E171" s="19" t="s">
        <v>11</v>
      </c>
      <c r="F171" s="19" t="s">
        <v>11</v>
      </c>
      <c r="G171" s="19" t="s">
        <v>11</v>
      </c>
      <c r="H171" s="19" t="s">
        <v>11</v>
      </c>
      <c r="I171" s="19" t="s">
        <v>12</v>
      </c>
      <c r="J171" s="19" t="s">
        <v>11</v>
      </c>
    </row>
    <row r="172" spans="1:10" ht="13.5" thickBot="1" x14ac:dyDescent="0.25">
      <c r="A172" s="18">
        <v>43357.794699074075</v>
      </c>
      <c r="B172" s="19" t="s">
        <v>78</v>
      </c>
      <c r="C172" s="19" t="s">
        <v>41</v>
      </c>
      <c r="D172" s="19" t="s">
        <v>8</v>
      </c>
      <c r="E172" s="19" t="s">
        <v>11</v>
      </c>
      <c r="F172" s="19" t="s">
        <v>11</v>
      </c>
      <c r="G172" s="19" t="s">
        <v>11</v>
      </c>
      <c r="H172" s="19" t="s">
        <v>11</v>
      </c>
      <c r="I172" s="19" t="s">
        <v>11</v>
      </c>
      <c r="J172" s="19" t="s">
        <v>11</v>
      </c>
    </row>
    <row r="173" spans="1:10" ht="13.5" thickBot="1" x14ac:dyDescent="0.25">
      <c r="A173" s="18">
        <v>43357.795752314814</v>
      </c>
      <c r="B173" s="19" t="s">
        <v>21</v>
      </c>
      <c r="C173" s="19" t="s">
        <v>41</v>
      </c>
      <c r="D173" s="19" t="s">
        <v>31</v>
      </c>
      <c r="E173" s="19" t="s">
        <v>11</v>
      </c>
      <c r="F173" s="19" t="s">
        <v>11</v>
      </c>
      <c r="G173" s="19" t="s">
        <v>11</v>
      </c>
      <c r="H173" s="19" t="s">
        <v>11</v>
      </c>
      <c r="I173" s="19" t="s">
        <v>12</v>
      </c>
      <c r="J173" s="19" t="s">
        <v>11</v>
      </c>
    </row>
    <row r="174" spans="1:10" ht="13.5" thickBot="1" x14ac:dyDescent="0.25">
      <c r="A174" s="18">
        <v>43357.796076388891</v>
      </c>
      <c r="B174" s="19" t="s">
        <v>21</v>
      </c>
      <c r="C174" s="19" t="s">
        <v>41</v>
      </c>
      <c r="D174" s="19" t="s">
        <v>60</v>
      </c>
      <c r="E174" s="19" t="s">
        <v>11</v>
      </c>
      <c r="F174" s="19" t="s">
        <v>11</v>
      </c>
      <c r="G174" s="19" t="s">
        <v>11</v>
      </c>
      <c r="H174" s="19" t="s">
        <v>11</v>
      </c>
      <c r="I174" s="19" t="s">
        <v>12</v>
      </c>
      <c r="J174" s="19" t="s">
        <v>11</v>
      </c>
    </row>
    <row r="175" spans="1:10" ht="13.5" thickBot="1" x14ac:dyDescent="0.25">
      <c r="A175" s="18">
        <v>43357.796365740738</v>
      </c>
      <c r="B175" s="19" t="s">
        <v>21</v>
      </c>
      <c r="C175" s="19" t="s">
        <v>41</v>
      </c>
      <c r="D175" s="19" t="s">
        <v>60</v>
      </c>
      <c r="E175" s="19" t="s">
        <v>11</v>
      </c>
      <c r="F175" s="19" t="s">
        <v>11</v>
      </c>
      <c r="G175" s="19" t="s">
        <v>11</v>
      </c>
      <c r="H175" s="19" t="s">
        <v>11</v>
      </c>
      <c r="I175" s="19" t="s">
        <v>12</v>
      </c>
      <c r="J175" s="19" t="s">
        <v>11</v>
      </c>
    </row>
    <row r="176" spans="1:10" ht="13.5" thickBot="1" x14ac:dyDescent="0.25">
      <c r="A176" s="18">
        <v>43357.796631944446</v>
      </c>
      <c r="B176" s="19" t="s">
        <v>50</v>
      </c>
      <c r="C176" s="19" t="s">
        <v>41</v>
      </c>
      <c r="D176" s="19" t="s">
        <v>31</v>
      </c>
      <c r="E176" s="19" t="s">
        <v>11</v>
      </c>
      <c r="F176" s="19" t="s">
        <v>11</v>
      </c>
      <c r="G176" s="19" t="s">
        <v>11</v>
      </c>
      <c r="H176" s="19" t="s">
        <v>11</v>
      </c>
      <c r="I176" s="19" t="s">
        <v>11</v>
      </c>
      <c r="J176" s="19" t="s">
        <v>11</v>
      </c>
    </row>
    <row r="177" spans="1:10" ht="13.5" thickBot="1" x14ac:dyDescent="0.25">
      <c r="A177" s="18">
        <v>43357.796898148146</v>
      </c>
      <c r="B177" s="19" t="s">
        <v>50</v>
      </c>
      <c r="C177" s="19" t="s">
        <v>41</v>
      </c>
      <c r="D177" s="19" t="s">
        <v>60</v>
      </c>
      <c r="E177" s="19" t="s">
        <v>11</v>
      </c>
      <c r="F177" s="19" t="s">
        <v>11</v>
      </c>
      <c r="G177" s="19" t="s">
        <v>11</v>
      </c>
      <c r="H177" s="19" t="s">
        <v>11</v>
      </c>
      <c r="I177" s="19" t="s">
        <v>11</v>
      </c>
      <c r="J177" s="19" t="s">
        <v>11</v>
      </c>
    </row>
    <row r="178" spans="1:10" ht="13.5" thickBot="1" x14ac:dyDescent="0.25">
      <c r="A178" s="18">
        <v>43357.797164351854</v>
      </c>
      <c r="B178" s="19" t="s">
        <v>45</v>
      </c>
      <c r="C178" s="19" t="s">
        <v>41</v>
      </c>
      <c r="D178" s="19" t="s">
        <v>60</v>
      </c>
      <c r="E178" s="19" t="s">
        <v>11</v>
      </c>
      <c r="F178" s="19" t="s">
        <v>11</v>
      </c>
      <c r="G178" s="19" t="s">
        <v>11</v>
      </c>
      <c r="H178" s="19" t="s">
        <v>11</v>
      </c>
      <c r="I178" s="19" t="s">
        <v>12</v>
      </c>
      <c r="J178" s="19" t="s">
        <v>11</v>
      </c>
    </row>
    <row r="179" spans="1:10" ht="13.5" thickBot="1" x14ac:dyDescent="0.25">
      <c r="A179" s="18">
        <v>43357.79760416667</v>
      </c>
      <c r="B179" s="19" t="s">
        <v>45</v>
      </c>
      <c r="C179" s="19" t="s">
        <v>41</v>
      </c>
      <c r="D179" s="19" t="s">
        <v>60</v>
      </c>
      <c r="E179" s="19" t="s">
        <v>11</v>
      </c>
      <c r="F179" s="19" t="s">
        <v>11</v>
      </c>
      <c r="G179" s="19" t="s">
        <v>11</v>
      </c>
      <c r="H179" s="19" t="s">
        <v>11</v>
      </c>
      <c r="I179" s="19" t="s">
        <v>11</v>
      </c>
      <c r="J179" s="19" t="s">
        <v>11</v>
      </c>
    </row>
    <row r="180" spans="1:10" ht="13.5" thickBot="1" x14ac:dyDescent="0.25">
      <c r="A180" s="18">
        <v>43357.797905092593</v>
      </c>
      <c r="B180" s="19" t="s">
        <v>51</v>
      </c>
      <c r="C180" s="19" t="s">
        <v>41</v>
      </c>
      <c r="D180" s="19" t="s">
        <v>60</v>
      </c>
      <c r="E180" s="19" t="s">
        <v>11</v>
      </c>
      <c r="F180" s="19" t="s">
        <v>11</v>
      </c>
      <c r="G180" s="19" t="s">
        <v>11</v>
      </c>
      <c r="H180" s="19" t="s">
        <v>11</v>
      </c>
      <c r="I180" s="19" t="s">
        <v>12</v>
      </c>
      <c r="J180" s="19" t="s">
        <v>11</v>
      </c>
    </row>
    <row r="181" spans="1:10" ht="13.5" thickBot="1" x14ac:dyDescent="0.25">
      <c r="A181" s="18">
        <v>43357.798368055555</v>
      </c>
      <c r="B181" s="19" t="s">
        <v>51</v>
      </c>
      <c r="C181" s="19" t="s">
        <v>41</v>
      </c>
      <c r="D181" s="19" t="s">
        <v>60</v>
      </c>
      <c r="E181" s="19" t="s">
        <v>11</v>
      </c>
      <c r="F181" s="19" t="s">
        <v>11</v>
      </c>
      <c r="G181" s="19" t="s">
        <v>11</v>
      </c>
      <c r="H181" s="19" t="s">
        <v>11</v>
      </c>
      <c r="I181" s="19" t="s">
        <v>11</v>
      </c>
      <c r="J181" s="19" t="s">
        <v>11</v>
      </c>
    </row>
    <row r="182" spans="1:10" ht="13.5" thickBot="1" x14ac:dyDescent="0.25">
      <c r="A182" s="18">
        <v>43357.798680555556</v>
      </c>
      <c r="B182" s="19" t="s">
        <v>51</v>
      </c>
      <c r="C182" s="19" t="s">
        <v>41</v>
      </c>
      <c r="D182" s="19" t="s">
        <v>31</v>
      </c>
      <c r="E182" s="19" t="s">
        <v>11</v>
      </c>
      <c r="F182" s="19" t="s">
        <v>11</v>
      </c>
      <c r="G182" s="19" t="s">
        <v>11</v>
      </c>
      <c r="H182" s="19" t="s">
        <v>11</v>
      </c>
      <c r="I182" s="19" t="s">
        <v>12</v>
      </c>
      <c r="J182" s="19" t="s">
        <v>11</v>
      </c>
    </row>
    <row r="183" spans="1:10" ht="26.25" thickBot="1" x14ac:dyDescent="0.25">
      <c r="A183" s="18">
        <v>43357.799085648148</v>
      </c>
      <c r="B183" s="19" t="s">
        <v>42</v>
      </c>
      <c r="C183" s="19" t="s">
        <v>41</v>
      </c>
      <c r="D183" s="19" t="s">
        <v>60</v>
      </c>
      <c r="E183" s="19" t="s">
        <v>11</v>
      </c>
      <c r="F183" s="19" t="s">
        <v>11</v>
      </c>
      <c r="G183" s="19" t="s">
        <v>11</v>
      </c>
      <c r="H183" s="19" t="s">
        <v>11</v>
      </c>
      <c r="I183" s="19" t="s">
        <v>11</v>
      </c>
      <c r="J183" s="19" t="s">
        <v>11</v>
      </c>
    </row>
    <row r="184" spans="1:10" ht="13.5" thickBot="1" x14ac:dyDescent="0.25">
      <c r="A184" s="18">
        <v>43357.799398148149</v>
      </c>
      <c r="B184" s="19" t="s">
        <v>52</v>
      </c>
      <c r="C184" s="19" t="s">
        <v>41</v>
      </c>
      <c r="D184" s="19" t="s">
        <v>60</v>
      </c>
      <c r="E184" s="19" t="s">
        <v>11</v>
      </c>
      <c r="F184" s="19" t="s">
        <v>11</v>
      </c>
      <c r="G184" s="19" t="s">
        <v>11</v>
      </c>
      <c r="H184" s="19" t="s">
        <v>11</v>
      </c>
      <c r="I184" s="19" t="s">
        <v>12</v>
      </c>
      <c r="J184" s="19" t="s">
        <v>11</v>
      </c>
    </row>
    <row r="185" spans="1:10" ht="13.5" thickBot="1" x14ac:dyDescent="0.25">
      <c r="A185" s="18">
        <v>43357.799756944441</v>
      </c>
      <c r="B185" s="19" t="s">
        <v>43</v>
      </c>
      <c r="C185" s="19" t="s">
        <v>41</v>
      </c>
      <c r="D185" s="19" t="s">
        <v>60</v>
      </c>
      <c r="E185" s="19" t="s">
        <v>11</v>
      </c>
      <c r="F185" s="19" t="s">
        <v>11</v>
      </c>
      <c r="G185" s="19" t="s">
        <v>11</v>
      </c>
      <c r="H185" s="19" t="s">
        <v>11</v>
      </c>
      <c r="I185" s="19" t="s">
        <v>12</v>
      </c>
      <c r="J185" s="19" t="s">
        <v>11</v>
      </c>
    </row>
    <row r="186" spans="1:10" ht="13.5" thickBot="1" x14ac:dyDescent="0.25">
      <c r="A186" s="18">
        <v>43357.800185185188</v>
      </c>
      <c r="B186" s="19" t="s">
        <v>43</v>
      </c>
      <c r="C186" s="19" t="s">
        <v>41</v>
      </c>
      <c r="D186" s="19" t="s">
        <v>60</v>
      </c>
      <c r="E186" s="19" t="s">
        <v>11</v>
      </c>
      <c r="F186" s="19" t="s">
        <v>11</v>
      </c>
      <c r="G186" s="19" t="s">
        <v>12</v>
      </c>
      <c r="H186" s="19" t="s">
        <v>11</v>
      </c>
      <c r="I186" s="19" t="s">
        <v>12</v>
      </c>
      <c r="J186" s="19" t="s">
        <v>11</v>
      </c>
    </row>
    <row r="187" spans="1:10" ht="13.5" thickBot="1" x14ac:dyDescent="0.25">
      <c r="A187" s="18">
        <v>43357.800474537034</v>
      </c>
      <c r="B187" s="19" t="s">
        <v>53</v>
      </c>
      <c r="C187" s="19" t="s">
        <v>41</v>
      </c>
      <c r="D187" s="19" t="s">
        <v>60</v>
      </c>
      <c r="E187" s="19" t="s">
        <v>11</v>
      </c>
      <c r="F187" s="19" t="s">
        <v>11</v>
      </c>
      <c r="G187" s="19" t="s">
        <v>11</v>
      </c>
      <c r="H187" s="19" t="s">
        <v>11</v>
      </c>
      <c r="I187" s="19" t="s">
        <v>12</v>
      </c>
      <c r="J187" s="19" t="s">
        <v>11</v>
      </c>
    </row>
    <row r="188" spans="1:10" ht="13.5" thickBot="1" x14ac:dyDescent="0.25">
      <c r="A188" s="18">
        <v>43357.800740740742</v>
      </c>
      <c r="B188" s="19" t="s">
        <v>53</v>
      </c>
      <c r="C188" s="19" t="s">
        <v>41</v>
      </c>
      <c r="D188" s="19" t="s">
        <v>60</v>
      </c>
      <c r="E188" s="19" t="s">
        <v>11</v>
      </c>
      <c r="F188" s="19" t="s">
        <v>11</v>
      </c>
      <c r="G188" s="19" t="s">
        <v>11</v>
      </c>
      <c r="H188" s="19" t="s">
        <v>11</v>
      </c>
      <c r="I188" s="19" t="s">
        <v>12</v>
      </c>
      <c r="J188" s="19" t="s">
        <v>11</v>
      </c>
    </row>
    <row r="189" spans="1:10" ht="13.5" thickBot="1" x14ac:dyDescent="0.25">
      <c r="A189" s="18">
        <v>43357.801111111112</v>
      </c>
      <c r="B189" s="19" t="s">
        <v>54</v>
      </c>
      <c r="C189" s="19" t="s">
        <v>41</v>
      </c>
      <c r="D189" s="19" t="s">
        <v>60</v>
      </c>
      <c r="E189" s="19" t="s">
        <v>12</v>
      </c>
      <c r="F189" s="19" t="s">
        <v>11</v>
      </c>
      <c r="G189" s="19" t="s">
        <v>11</v>
      </c>
      <c r="H189" s="19" t="s">
        <v>11</v>
      </c>
      <c r="I189" s="19" t="s">
        <v>12</v>
      </c>
      <c r="J189" s="19" t="s">
        <v>11</v>
      </c>
    </row>
    <row r="190" spans="1:10" ht="13.5" thickBot="1" x14ac:dyDescent="0.25">
      <c r="A190" s="18">
        <v>43357.801562499997</v>
      </c>
      <c r="B190" s="19" t="s">
        <v>55</v>
      </c>
      <c r="C190" s="19" t="s">
        <v>41</v>
      </c>
      <c r="D190" s="19" t="s">
        <v>60</v>
      </c>
      <c r="E190" s="19" t="s">
        <v>11</v>
      </c>
      <c r="F190" s="19" t="s">
        <v>12</v>
      </c>
      <c r="G190" s="19" t="s">
        <v>11</v>
      </c>
      <c r="H190" s="19" t="s">
        <v>11</v>
      </c>
      <c r="I190" s="19" t="s">
        <v>11</v>
      </c>
      <c r="J190" s="19" t="s">
        <v>11</v>
      </c>
    </row>
    <row r="191" spans="1:10" ht="13.5" thickBot="1" x14ac:dyDescent="0.25">
      <c r="A191" s="18">
        <v>43357.801886574074</v>
      </c>
      <c r="B191" s="19" t="s">
        <v>55</v>
      </c>
      <c r="C191" s="19" t="s">
        <v>41</v>
      </c>
      <c r="D191" s="19" t="s">
        <v>60</v>
      </c>
      <c r="E191" s="19" t="s">
        <v>11</v>
      </c>
      <c r="F191" s="19" t="s">
        <v>11</v>
      </c>
      <c r="G191" s="19" t="s">
        <v>11</v>
      </c>
      <c r="H191" s="19" t="s">
        <v>11</v>
      </c>
      <c r="I191" s="19" t="s">
        <v>11</v>
      </c>
      <c r="J191" s="19" t="s">
        <v>11</v>
      </c>
    </row>
    <row r="192" spans="1:10" ht="13.5" thickBot="1" x14ac:dyDescent="0.25">
      <c r="A192" s="18">
        <v>43357.802175925928</v>
      </c>
      <c r="B192" s="19" t="s">
        <v>56</v>
      </c>
      <c r="C192" s="19" t="s">
        <v>41</v>
      </c>
      <c r="D192" s="19" t="s">
        <v>31</v>
      </c>
      <c r="E192" s="19" t="s">
        <v>11</v>
      </c>
      <c r="F192" s="19" t="s">
        <v>11</v>
      </c>
      <c r="G192" s="19" t="s">
        <v>11</v>
      </c>
      <c r="H192" s="19" t="s">
        <v>11</v>
      </c>
      <c r="I192" s="19" t="s">
        <v>12</v>
      </c>
      <c r="J192" s="19" t="s">
        <v>11</v>
      </c>
    </row>
    <row r="193" spans="1:16" ht="13.5" thickBot="1" x14ac:dyDescent="0.25">
      <c r="A193" s="18">
        <v>43357.802546296298</v>
      </c>
      <c r="B193" s="19" t="s">
        <v>47</v>
      </c>
      <c r="C193" s="19" t="s">
        <v>41</v>
      </c>
      <c r="D193" s="19" t="s">
        <v>60</v>
      </c>
      <c r="E193" s="19" t="s">
        <v>11</v>
      </c>
      <c r="F193" s="19" t="s">
        <v>11</v>
      </c>
      <c r="G193" s="19" t="s">
        <v>11</v>
      </c>
      <c r="H193" s="19" t="s">
        <v>11</v>
      </c>
      <c r="I193" s="19" t="s">
        <v>11</v>
      </c>
      <c r="J193" s="19" t="s">
        <v>11</v>
      </c>
    </row>
    <row r="194" spans="1:16" ht="13.5" thickBot="1" x14ac:dyDescent="0.25">
      <c r="A194" s="18">
        <v>43357.803414351853</v>
      </c>
      <c r="B194" s="19" t="s">
        <v>47</v>
      </c>
      <c r="C194" s="19" t="s">
        <v>41</v>
      </c>
      <c r="D194" s="19" t="s">
        <v>20</v>
      </c>
      <c r="E194" s="19" t="s">
        <v>12</v>
      </c>
      <c r="F194" s="19" t="s">
        <v>11</v>
      </c>
      <c r="G194" s="19"/>
      <c r="H194" s="19" t="s">
        <v>11</v>
      </c>
      <c r="I194" s="19" t="s">
        <v>11</v>
      </c>
      <c r="J194" s="19" t="s">
        <v>12</v>
      </c>
      <c r="K194" s="19"/>
      <c r="L194" s="19"/>
      <c r="M194" s="19"/>
      <c r="N194" s="19"/>
      <c r="O194" s="19"/>
      <c r="P194" s="19"/>
    </row>
    <row r="195" spans="1:16" ht="13.5" thickBot="1" x14ac:dyDescent="0.25">
      <c r="A195" s="18">
        <v>43357.804340277777</v>
      </c>
      <c r="B195" s="19" t="s">
        <v>49</v>
      </c>
      <c r="C195" s="19" t="s">
        <v>41</v>
      </c>
      <c r="D195" s="19" t="s">
        <v>60</v>
      </c>
      <c r="E195" s="19" t="s">
        <v>11</v>
      </c>
      <c r="F195" s="19" t="s">
        <v>11</v>
      </c>
      <c r="G195" s="19" t="s">
        <v>11</v>
      </c>
      <c r="H195" s="19" t="s">
        <v>11</v>
      </c>
      <c r="I195" s="19" t="s">
        <v>11</v>
      </c>
      <c r="J195" s="19" t="s">
        <v>11</v>
      </c>
      <c r="K195" s="19"/>
      <c r="L195" s="19"/>
      <c r="M195" s="19"/>
      <c r="N195" s="19"/>
      <c r="O195" s="19"/>
      <c r="P195" s="19"/>
    </row>
    <row r="196" spans="1:16" ht="26.25" thickBot="1" x14ac:dyDescent="0.25">
      <c r="A196" s="18">
        <v>43357.804895833331</v>
      </c>
      <c r="B196" s="19" t="s">
        <v>48</v>
      </c>
      <c r="C196" s="19" t="s">
        <v>41</v>
      </c>
      <c r="D196" s="19" t="s">
        <v>20</v>
      </c>
      <c r="E196" s="19" t="s">
        <v>11</v>
      </c>
      <c r="F196" s="19"/>
      <c r="G196" s="19" t="s">
        <v>12</v>
      </c>
      <c r="H196" s="19" t="s">
        <v>12</v>
      </c>
      <c r="I196" s="19" t="s">
        <v>12</v>
      </c>
      <c r="J196" s="19" t="s">
        <v>11</v>
      </c>
      <c r="K196" s="19"/>
      <c r="L196" s="19"/>
      <c r="M196" s="19"/>
      <c r="N196" s="19"/>
      <c r="O196" s="19"/>
      <c r="P196" s="19"/>
    </row>
    <row r="197" spans="1:16" ht="13.5" thickBot="1" x14ac:dyDescent="0.25">
      <c r="A197" s="18">
        <v>43357.805185185185</v>
      </c>
      <c r="B197" s="19" t="s">
        <v>19</v>
      </c>
      <c r="C197" s="19" t="s">
        <v>41</v>
      </c>
      <c r="D197" s="19" t="s">
        <v>60</v>
      </c>
      <c r="E197" s="19" t="s">
        <v>11</v>
      </c>
      <c r="F197" s="19" t="s">
        <v>11</v>
      </c>
      <c r="G197" s="19" t="s">
        <v>11</v>
      </c>
      <c r="H197" s="19" t="s">
        <v>11</v>
      </c>
      <c r="I197" s="19" t="s">
        <v>11</v>
      </c>
      <c r="J197" s="19" t="s">
        <v>11</v>
      </c>
      <c r="K197" s="19"/>
      <c r="L197" s="19"/>
      <c r="M197" s="19"/>
      <c r="N197" s="19"/>
      <c r="O197" s="19"/>
      <c r="P197" s="19"/>
    </row>
    <row r="198" spans="1:16" ht="13.5" thickBot="1" x14ac:dyDescent="0.25">
      <c r="A198" s="18">
        <v>43357.805439814816</v>
      </c>
      <c r="B198" s="19" t="s">
        <v>19</v>
      </c>
      <c r="C198" s="19" t="s">
        <v>41</v>
      </c>
      <c r="D198" s="19" t="s">
        <v>60</v>
      </c>
      <c r="E198" s="19" t="s">
        <v>11</v>
      </c>
      <c r="F198" s="19" t="s">
        <v>11</v>
      </c>
      <c r="G198" s="19" t="s">
        <v>11</v>
      </c>
      <c r="H198" s="19" t="s">
        <v>11</v>
      </c>
      <c r="I198" s="19" t="s">
        <v>11</v>
      </c>
      <c r="J198" s="19" t="s">
        <v>11</v>
      </c>
      <c r="K198" s="19"/>
      <c r="L198" s="19"/>
      <c r="M198" s="19"/>
      <c r="N198" s="19"/>
      <c r="O198" s="19"/>
      <c r="P198" s="19"/>
    </row>
    <row r="199" spans="1:16" ht="13.5" thickBot="1" x14ac:dyDescent="0.25">
      <c r="A199" s="18">
        <v>43357.805810185186</v>
      </c>
      <c r="B199" s="19" t="s">
        <v>18</v>
      </c>
      <c r="C199" s="19" t="s">
        <v>41</v>
      </c>
      <c r="D199" s="19" t="s">
        <v>60</v>
      </c>
      <c r="E199" s="19" t="s">
        <v>11</v>
      </c>
      <c r="F199" s="19" t="s">
        <v>11</v>
      </c>
      <c r="G199" s="19" t="s">
        <v>11</v>
      </c>
      <c r="H199" s="19" t="s">
        <v>11</v>
      </c>
      <c r="I199" s="19" t="s">
        <v>12</v>
      </c>
      <c r="J199" s="19" t="s">
        <v>11</v>
      </c>
      <c r="K199" s="19"/>
      <c r="L199" s="19"/>
      <c r="M199" s="19"/>
      <c r="N199" s="19"/>
      <c r="O199" s="19"/>
      <c r="P199" s="19"/>
    </row>
    <row r="200" spans="1:16" ht="13.5" thickBot="1" x14ac:dyDescent="0.25">
      <c r="A200" s="18">
        <v>43357.806168981479</v>
      </c>
      <c r="B200" s="19" t="s">
        <v>18</v>
      </c>
      <c r="C200" s="19" t="s">
        <v>41</v>
      </c>
      <c r="D200" s="19" t="s">
        <v>60</v>
      </c>
      <c r="E200" s="19" t="s">
        <v>11</v>
      </c>
      <c r="F200" s="19" t="s">
        <v>11</v>
      </c>
      <c r="G200" s="19" t="s">
        <v>11</v>
      </c>
      <c r="H200" s="19" t="s">
        <v>11</v>
      </c>
      <c r="I200" s="19" t="s">
        <v>12</v>
      </c>
      <c r="J200" s="19" t="s">
        <v>11</v>
      </c>
      <c r="K200" s="19"/>
      <c r="L200" s="19"/>
      <c r="M200" s="19"/>
      <c r="N200" s="19"/>
      <c r="O200" s="19"/>
      <c r="P200" s="19"/>
    </row>
    <row r="201" spans="1:16" ht="13.5" thickBot="1" x14ac:dyDescent="0.25">
      <c r="A201" s="18">
        <v>43357.808518518519</v>
      </c>
      <c r="B201" s="19" t="s">
        <v>46</v>
      </c>
      <c r="C201" s="19" t="s">
        <v>41</v>
      </c>
      <c r="D201" s="19" t="s">
        <v>60</v>
      </c>
      <c r="E201" s="19" t="s">
        <v>11</v>
      </c>
      <c r="F201" s="19" t="s">
        <v>11</v>
      </c>
      <c r="G201" s="19"/>
      <c r="H201" s="19"/>
      <c r="I201" s="19" t="s">
        <v>11</v>
      </c>
      <c r="J201" s="19" t="s">
        <v>11</v>
      </c>
      <c r="K201" s="19"/>
      <c r="L201" s="19"/>
      <c r="M201" s="19"/>
      <c r="N201" s="19"/>
      <c r="O201" s="19"/>
      <c r="P201" s="19"/>
    </row>
    <row r="202" spans="1:16" ht="13.5" thickBot="1" x14ac:dyDescent="0.25">
      <c r="A202" s="18">
        <v>43357.808981481481</v>
      </c>
      <c r="B202" s="19" t="s">
        <v>54</v>
      </c>
      <c r="C202" s="19" t="s">
        <v>41</v>
      </c>
      <c r="D202" s="19" t="s">
        <v>60</v>
      </c>
      <c r="E202" s="19" t="s">
        <v>11</v>
      </c>
      <c r="F202" s="19" t="s">
        <v>11</v>
      </c>
      <c r="G202" s="19" t="s">
        <v>11</v>
      </c>
      <c r="H202" s="19" t="s">
        <v>12</v>
      </c>
      <c r="I202" s="19" t="s">
        <v>12</v>
      </c>
      <c r="J202" s="19" t="s">
        <v>11</v>
      </c>
      <c r="K202" s="19"/>
      <c r="L202" s="19"/>
      <c r="M202" s="19"/>
      <c r="N202" s="19"/>
      <c r="O202" s="19"/>
      <c r="P202" s="19"/>
    </row>
    <row r="203" spans="1:16" ht="13.5" thickBot="1" x14ac:dyDescent="0.25">
      <c r="A203" s="18">
        <v>43357.809282407405</v>
      </c>
      <c r="B203" s="19" t="s">
        <v>32</v>
      </c>
      <c r="C203" s="19" t="s">
        <v>41</v>
      </c>
      <c r="D203" s="19" t="s">
        <v>60</v>
      </c>
      <c r="E203" s="19" t="s">
        <v>11</v>
      </c>
      <c r="F203" s="19" t="s">
        <v>11</v>
      </c>
      <c r="G203" s="19" t="s">
        <v>11</v>
      </c>
      <c r="H203" s="19" t="s">
        <v>11</v>
      </c>
      <c r="I203" s="19" t="s">
        <v>12</v>
      </c>
      <c r="J203" s="19" t="s">
        <v>11</v>
      </c>
      <c r="K203" s="19"/>
      <c r="L203" s="19"/>
      <c r="M203" s="19"/>
      <c r="N203" s="19"/>
      <c r="O203" s="19"/>
      <c r="P203" s="19"/>
    </row>
    <row r="204" spans="1:16" ht="13.5" thickBot="1" x14ac:dyDescent="0.25">
      <c r="A204" s="18">
        <v>43357.809664351851</v>
      </c>
      <c r="B204" s="19" t="s">
        <v>32</v>
      </c>
      <c r="C204" s="19" t="s">
        <v>41</v>
      </c>
      <c r="D204" s="19" t="s">
        <v>31</v>
      </c>
      <c r="E204" s="19" t="s">
        <v>11</v>
      </c>
      <c r="F204" s="19" t="s">
        <v>11</v>
      </c>
      <c r="G204" s="19" t="s">
        <v>11</v>
      </c>
      <c r="H204" s="19" t="s">
        <v>11</v>
      </c>
      <c r="I204" s="19" t="s">
        <v>11</v>
      </c>
      <c r="J204" s="19" t="s">
        <v>11</v>
      </c>
      <c r="K204" s="29"/>
      <c r="L204" s="29"/>
      <c r="M204" s="29"/>
      <c r="N204" s="29"/>
      <c r="O204" s="29"/>
      <c r="P204" s="29"/>
    </row>
    <row r="205" spans="1:16" ht="13.5" thickBot="1" x14ac:dyDescent="0.25">
      <c r="A205" s="18">
        <v>43357.810034722221</v>
      </c>
      <c r="B205" s="19" t="s">
        <v>78</v>
      </c>
      <c r="C205" s="19" t="s">
        <v>41</v>
      </c>
      <c r="D205" s="19" t="s">
        <v>60</v>
      </c>
      <c r="E205" s="19" t="s">
        <v>11</v>
      </c>
      <c r="F205" s="19" t="s">
        <v>11</v>
      </c>
      <c r="G205" s="19" t="s">
        <v>11</v>
      </c>
      <c r="H205" s="19" t="s">
        <v>11</v>
      </c>
      <c r="I205" s="19" t="s">
        <v>12</v>
      </c>
      <c r="J205" s="19" t="s">
        <v>11</v>
      </c>
      <c r="K205" s="29"/>
      <c r="L205" s="29"/>
      <c r="M205" s="29"/>
      <c r="N205" s="29"/>
      <c r="O205" s="29"/>
      <c r="P205" s="29"/>
    </row>
    <row r="206" spans="1:16" ht="13.5" thickBot="1" x14ac:dyDescent="0.25">
      <c r="A206" s="18">
        <v>43357.810567129629</v>
      </c>
      <c r="B206" s="19" t="s">
        <v>78</v>
      </c>
      <c r="C206" s="19" t="s">
        <v>41</v>
      </c>
      <c r="D206" s="19" t="s">
        <v>20</v>
      </c>
      <c r="E206" s="19" t="s">
        <v>11</v>
      </c>
      <c r="F206" s="19" t="s">
        <v>11</v>
      </c>
      <c r="G206" s="19" t="s">
        <v>11</v>
      </c>
      <c r="H206" s="19" t="s">
        <v>11</v>
      </c>
      <c r="I206" s="19" t="s">
        <v>12</v>
      </c>
      <c r="J206" s="19" t="s">
        <v>11</v>
      </c>
      <c r="K206" s="29"/>
      <c r="L206" s="29"/>
      <c r="M206" s="29"/>
      <c r="N206" s="29"/>
      <c r="O206" s="29"/>
      <c r="P206" s="29"/>
    </row>
    <row r="207" spans="1:16" ht="12.75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</row>
    <row r="208" spans="1:16" ht="12.75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</row>
    <row r="209" spans="1:16" ht="12.75" x14ac:dyDescent="0.2">
      <c r="A209" s="28"/>
      <c r="B209" s="29" t="s">
        <v>90</v>
      </c>
      <c r="C209" s="29" t="s">
        <v>87</v>
      </c>
      <c r="D209" s="29" t="s">
        <v>88</v>
      </c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</row>
    <row r="210" spans="1:16" ht="12.75" x14ac:dyDescent="0.2">
      <c r="A210" s="28" t="s">
        <v>84</v>
      </c>
      <c r="B210" s="29">
        <v>112</v>
      </c>
      <c r="C210" s="29">
        <v>35</v>
      </c>
      <c r="D210" s="29">
        <v>77</v>
      </c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</row>
    <row r="211" spans="1:16" ht="12.75" x14ac:dyDescent="0.2">
      <c r="A211" s="28" t="s">
        <v>85</v>
      </c>
      <c r="B211" s="29">
        <v>17</v>
      </c>
      <c r="C211" s="29">
        <v>6</v>
      </c>
      <c r="D211" s="29">
        <v>11</v>
      </c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</row>
    <row r="212" spans="1:16" ht="12.75" x14ac:dyDescent="0.2">
      <c r="A212" s="28" t="s">
        <v>86</v>
      </c>
      <c r="B212" s="29">
        <v>29</v>
      </c>
      <c r="C212" s="29">
        <v>10</v>
      </c>
      <c r="D212" s="29">
        <v>19</v>
      </c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</row>
    <row r="213" spans="1:16" ht="12.75" x14ac:dyDescent="0.2">
      <c r="A213" s="28" t="s">
        <v>14</v>
      </c>
      <c r="B213" s="29">
        <v>18</v>
      </c>
      <c r="C213" s="29">
        <v>6</v>
      </c>
      <c r="D213" s="29">
        <v>12</v>
      </c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</row>
    <row r="214" spans="1:16" ht="12.75" x14ac:dyDescent="0.2">
      <c r="A214" s="28" t="s">
        <v>89</v>
      </c>
      <c r="B214" s="29">
        <v>29</v>
      </c>
      <c r="C214" s="29">
        <v>9</v>
      </c>
      <c r="D214" s="29">
        <v>20</v>
      </c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</row>
    <row r="215" spans="1:16" ht="12.75" x14ac:dyDescent="0.2">
      <c r="A215" s="28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</row>
    <row r="216" spans="1:16" ht="12.75" x14ac:dyDescent="0.2">
      <c r="A216" s="28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</row>
    <row r="217" spans="1:16" ht="12.75" x14ac:dyDescent="0.2">
      <c r="A217" s="28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</row>
    <row r="218" spans="1:16" ht="12.75" x14ac:dyDescent="0.2">
      <c r="A218" s="28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</row>
    <row r="219" spans="1:16" ht="12.75" x14ac:dyDescent="0.2">
      <c r="A219" s="28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</row>
    <row r="220" spans="1:16" ht="12.75" x14ac:dyDescent="0.2">
      <c r="A220" s="28"/>
      <c r="B220" s="29"/>
      <c r="C220" s="29"/>
      <c r="D220" s="29"/>
      <c r="E220" s="29" t="str">
        <f>E1</f>
        <v>1 - Você conhece a doutrina dos precedentes ?</v>
      </c>
      <c r="F220" s="29" t="str">
        <f t="shared" ref="F220:J220" si="0">F1</f>
        <v>2 - Você é favorável à implantação da doutrina dos precedentes?</v>
      </c>
      <c r="G220" s="29" t="str">
        <f t="shared" si="0"/>
        <v>3 - Você pesquisa o resultado dos recursos repetitivos no site do STJ?</v>
      </c>
      <c r="H220" s="29" t="str">
        <f t="shared" si="0"/>
        <v>4 - Você pesquisa o resultado das repercussões gerais no site do STF?</v>
      </c>
      <c r="I220" s="29" t="str">
        <f t="shared" si="0"/>
        <v>5 - Você pesquisa os precedentes judiciais no Núcleo de Gerenciamento de Precedentes - NUGEP, disponível no site do Tribunal de Justiça deste Estado?</v>
      </c>
      <c r="J220" s="29" t="str">
        <f t="shared" si="0"/>
        <v>6 - Você utiliza o resultado das pesquisas do STJ e STF?</v>
      </c>
      <c r="K220" s="29"/>
      <c r="L220" s="29"/>
      <c r="M220" s="29"/>
      <c r="N220" s="29"/>
      <c r="O220" s="29"/>
      <c r="P220" s="29"/>
    </row>
    <row r="221" spans="1:16" ht="12.75" x14ac:dyDescent="0.2">
      <c r="A221" s="1"/>
      <c r="B221" s="2"/>
      <c r="C221" s="2"/>
      <c r="D221" s="3" t="s">
        <v>63</v>
      </c>
      <c r="E221" s="5">
        <f>COUNTIF(E2:E206,"SIM")</f>
        <v>197</v>
      </c>
      <c r="F221" s="5">
        <f t="shared" ref="F221:J221" si="1">COUNTIF(F2:F206,"SIM")</f>
        <v>189</v>
      </c>
      <c r="G221" s="5">
        <f t="shared" si="1"/>
        <v>188</v>
      </c>
      <c r="H221" s="5">
        <f t="shared" si="1"/>
        <v>180</v>
      </c>
      <c r="I221" s="5">
        <f t="shared" si="1"/>
        <v>78</v>
      </c>
      <c r="J221" s="5">
        <f t="shared" si="1"/>
        <v>199</v>
      </c>
    </row>
    <row r="222" spans="1:16" ht="12.75" x14ac:dyDescent="0.2">
      <c r="A222" s="1"/>
      <c r="B222" s="2"/>
      <c r="C222" s="2"/>
      <c r="D222" s="4" t="s">
        <v>64</v>
      </c>
      <c r="E222" s="6">
        <f>COUNTIF(E2:E206,"NÃO")</f>
        <v>8</v>
      </c>
      <c r="F222" s="6">
        <f t="shared" ref="F222:J222" si="2">COUNTIF(F2:F206,"NÃO")</f>
        <v>14</v>
      </c>
      <c r="G222" s="6">
        <f t="shared" si="2"/>
        <v>15</v>
      </c>
      <c r="H222" s="6">
        <f t="shared" si="2"/>
        <v>24</v>
      </c>
      <c r="I222" s="6">
        <f t="shared" si="2"/>
        <v>127</v>
      </c>
      <c r="J222" s="6">
        <f t="shared" si="2"/>
        <v>6</v>
      </c>
    </row>
    <row r="223" spans="1:16" ht="12.75" x14ac:dyDescent="0.2">
      <c r="A223" s="1"/>
      <c r="B223" s="2"/>
      <c r="C223" s="2"/>
      <c r="D223" s="8" t="s">
        <v>65</v>
      </c>
      <c r="E223" s="7">
        <f>COUNTBLANK(E2:E206)</f>
        <v>0</v>
      </c>
      <c r="F223" s="7">
        <f t="shared" ref="F223:J223" si="3">COUNTBLANK(F2:F206)</f>
        <v>2</v>
      </c>
      <c r="G223" s="7">
        <f t="shared" si="3"/>
        <v>2</v>
      </c>
      <c r="H223" s="7">
        <f t="shared" si="3"/>
        <v>1</v>
      </c>
      <c r="I223" s="7">
        <f t="shared" si="3"/>
        <v>0</v>
      </c>
      <c r="J223" s="7">
        <f t="shared" si="3"/>
        <v>0</v>
      </c>
    </row>
    <row r="224" spans="1:16" ht="12.75" x14ac:dyDescent="0.2">
      <c r="A224" s="1"/>
      <c r="B224" s="2"/>
      <c r="C224" s="2"/>
      <c r="D224"/>
      <c r="E224">
        <f>SUM(E221:E223)</f>
        <v>205</v>
      </c>
      <c r="F224">
        <f t="shared" ref="F224:J224" si="4">SUM(F221:F223)</f>
        <v>205</v>
      </c>
      <c r="G224">
        <f t="shared" si="4"/>
        <v>205</v>
      </c>
      <c r="H224">
        <f t="shared" si="4"/>
        <v>205</v>
      </c>
      <c r="I224">
        <f t="shared" si="4"/>
        <v>205</v>
      </c>
      <c r="J224">
        <f t="shared" si="4"/>
        <v>205</v>
      </c>
    </row>
    <row r="225" spans="1:10" ht="12.75" x14ac:dyDescent="0.2">
      <c r="A225" s="37" t="s">
        <v>79</v>
      </c>
      <c r="B225" s="38"/>
      <c r="C225" s="38"/>
      <c r="D225" s="38"/>
      <c r="E225" s="2"/>
      <c r="F225" s="2"/>
      <c r="G225" s="2"/>
      <c r="H225" s="2"/>
      <c r="I225" s="2"/>
      <c r="J225" s="2"/>
    </row>
    <row r="226" spans="1:10" ht="12.75" x14ac:dyDescent="0.2">
      <c r="A226" s="13" t="s">
        <v>72</v>
      </c>
      <c r="B226" s="13" t="s">
        <v>82</v>
      </c>
      <c r="C226" s="13" t="s">
        <v>71</v>
      </c>
      <c r="D226" s="13" t="s">
        <v>77</v>
      </c>
      <c r="G226" s="2"/>
      <c r="H226" s="2"/>
      <c r="I226" s="2"/>
      <c r="J226" s="2"/>
    </row>
    <row r="227" spans="1:10" ht="12.75" x14ac:dyDescent="0.2">
      <c r="A227" s="13" t="s">
        <v>69</v>
      </c>
      <c r="B227" s="14">
        <v>75</v>
      </c>
      <c r="C227" s="14">
        <f>COUNTIF(C2:C206,"Porto Velho")</f>
        <v>49</v>
      </c>
      <c r="D227" s="33">
        <f>C227/B227*1</f>
        <v>0.65333333333333332</v>
      </c>
      <c r="G227" s="2"/>
      <c r="H227" s="2"/>
      <c r="I227" s="2"/>
      <c r="J227" s="2"/>
    </row>
    <row r="228" spans="1:10" ht="12.75" x14ac:dyDescent="0.2">
      <c r="A228" s="13" t="s">
        <v>83</v>
      </c>
      <c r="B228" s="14">
        <v>156</v>
      </c>
      <c r="C228" s="14">
        <f>COUNTA(C2:C206)-C227</f>
        <v>156</v>
      </c>
      <c r="D228" s="33">
        <f>C228/B228*1</f>
        <v>1</v>
      </c>
      <c r="G228" s="2"/>
      <c r="H228" s="2"/>
      <c r="I228" s="2"/>
      <c r="J228" s="2"/>
    </row>
    <row r="229" spans="1:10" ht="12.75" x14ac:dyDescent="0.2">
      <c r="A229" s="20" t="s">
        <v>62</v>
      </c>
      <c r="B229" s="14">
        <f>SUM(B227:B228)</f>
        <v>231</v>
      </c>
      <c r="C229" s="14">
        <f>SUM(C227:C228)</f>
        <v>205</v>
      </c>
      <c r="D229" s="33">
        <f>C229/B229*1</f>
        <v>0.88744588744588748</v>
      </c>
      <c r="G229" s="2"/>
      <c r="H229" s="2"/>
      <c r="I229" s="2"/>
      <c r="J229" s="2"/>
    </row>
    <row r="230" spans="1:10" ht="15.75" customHeight="1" x14ac:dyDescent="0.2">
      <c r="A230" s="9">
        <f>COUNTA(A2:A206)</f>
        <v>205</v>
      </c>
      <c r="B230" s="9"/>
      <c r="C230"/>
      <c r="D230"/>
      <c r="F230"/>
      <c r="G230"/>
      <c r="H230"/>
      <c r="I230"/>
      <c r="J230"/>
    </row>
    <row r="231" spans="1:10" ht="15.75" customHeight="1" x14ac:dyDescent="0.2">
      <c r="B231" s="39" t="s">
        <v>80</v>
      </c>
      <c r="C231" s="40"/>
      <c r="D231"/>
      <c r="E231"/>
      <c r="F231"/>
      <c r="G231"/>
      <c r="H231"/>
      <c r="I231"/>
      <c r="J231"/>
    </row>
    <row r="232" spans="1:10" ht="15.75" customHeight="1" x14ac:dyDescent="0.2">
      <c r="A232" s="10" t="s">
        <v>8</v>
      </c>
      <c r="B232" s="11">
        <f>COUNTIF(D2:D206,"Magistrado(a)")</f>
        <v>66</v>
      </c>
      <c r="C232" s="11">
        <f>B232</f>
        <v>66</v>
      </c>
    </row>
    <row r="233" spans="1:10" ht="15.75" customHeight="1" x14ac:dyDescent="0.2">
      <c r="A233" s="12" t="s">
        <v>60</v>
      </c>
      <c r="B233" s="11">
        <f>COUNTIF(D2:D206,"Assessor(a)")</f>
        <v>125</v>
      </c>
      <c r="C233" s="35">
        <f>SUM(B233:B236)</f>
        <v>139</v>
      </c>
    </row>
    <row r="234" spans="1:10" ht="15.75" customHeight="1" x14ac:dyDescent="0.2">
      <c r="A234" s="12" t="s">
        <v>20</v>
      </c>
      <c r="B234" s="11">
        <f>COUNTIF(D2:D206,"Secretário(a) de Gabinete")</f>
        <v>6</v>
      </c>
      <c r="C234" s="35"/>
    </row>
    <row r="235" spans="1:10" ht="15.75" customHeight="1" x14ac:dyDescent="0.2">
      <c r="A235" s="12" t="s">
        <v>31</v>
      </c>
      <c r="B235" s="11">
        <f>COUNTIF(D2:D206,"Assistente")</f>
        <v>6</v>
      </c>
      <c r="C235" s="35"/>
    </row>
    <row r="236" spans="1:10" ht="15.75" customHeight="1" x14ac:dyDescent="0.2">
      <c r="A236" s="12" t="s">
        <v>61</v>
      </c>
      <c r="B236" s="11">
        <f>COUNTIF(D2:D206,"Chefe do Cejusc")</f>
        <v>2</v>
      </c>
      <c r="C236" s="35"/>
      <c r="D236"/>
      <c r="E236"/>
      <c r="F236"/>
      <c r="G236"/>
      <c r="H236"/>
      <c r="I236"/>
      <c r="J236"/>
    </row>
    <row r="237" spans="1:10" ht="15.75" customHeight="1" x14ac:dyDescent="0.2">
      <c r="A237" s="36" t="s">
        <v>66</v>
      </c>
      <c r="B237" s="36"/>
      <c r="C237" s="11">
        <f>SUM(C232:C236)</f>
        <v>205</v>
      </c>
      <c r="D237"/>
      <c r="E237"/>
      <c r="F237"/>
      <c r="G237"/>
      <c r="H237"/>
      <c r="I237"/>
      <c r="J237"/>
    </row>
    <row r="239" spans="1:10" ht="15.75" customHeight="1" x14ac:dyDescent="0.2">
      <c r="A239" s="15" t="s">
        <v>73</v>
      </c>
      <c r="B239" s="16" t="s">
        <v>82</v>
      </c>
      <c r="C239" s="22" t="s">
        <v>71</v>
      </c>
      <c r="D239" s="13" t="s">
        <v>77</v>
      </c>
    </row>
    <row r="240" spans="1:10" ht="15.75" customHeight="1" x14ac:dyDescent="0.2">
      <c r="A240" s="15" t="s">
        <v>67</v>
      </c>
      <c r="B240" s="17">
        <v>25</v>
      </c>
      <c r="C240" s="24">
        <v>15</v>
      </c>
      <c r="D240" s="34">
        <f>C240/B240*1</f>
        <v>0.6</v>
      </c>
    </row>
    <row r="241" spans="1:8" ht="15.75" customHeight="1" x14ac:dyDescent="0.2">
      <c r="A241" s="15" t="s">
        <v>68</v>
      </c>
      <c r="B241" s="17">
        <v>51</v>
      </c>
      <c r="C241" s="24">
        <v>51</v>
      </c>
      <c r="D241" s="34">
        <f>C241/B241*1</f>
        <v>1</v>
      </c>
    </row>
    <row r="242" spans="1:8" ht="15.75" customHeight="1" x14ac:dyDescent="0.2">
      <c r="A242" s="16" t="s">
        <v>66</v>
      </c>
      <c r="B242" s="17">
        <f>SUM(B240:B241)</f>
        <v>76</v>
      </c>
      <c r="C242" s="24">
        <f>SUM(C240:C241)</f>
        <v>66</v>
      </c>
      <c r="D242" s="34">
        <f>C242/B242*1</f>
        <v>0.86842105263157898</v>
      </c>
    </row>
    <row r="243" spans="1:8" ht="15.75" customHeight="1" x14ac:dyDescent="0.2">
      <c r="A243" s="17"/>
      <c r="B243" s="17"/>
      <c r="C243" s="24"/>
      <c r="D243" s="24"/>
    </row>
    <row r="244" spans="1:8" ht="15.75" customHeight="1" x14ac:dyDescent="0.2">
      <c r="A244" s="15" t="s">
        <v>73</v>
      </c>
      <c r="B244" s="16" t="s">
        <v>82</v>
      </c>
      <c r="C244" s="22" t="s">
        <v>71</v>
      </c>
      <c r="D244" s="13" t="s">
        <v>77</v>
      </c>
    </row>
    <row r="245" spans="1:8" ht="15.75" customHeight="1" x14ac:dyDescent="0.2">
      <c r="A245" s="15" t="s">
        <v>70</v>
      </c>
      <c r="B245" s="17">
        <v>50</v>
      </c>
      <c r="C245" s="24">
        <v>34</v>
      </c>
      <c r="D245" s="34">
        <f>C245/B245*1</f>
        <v>0.68</v>
      </c>
    </row>
    <row r="246" spans="1:8" ht="15.75" customHeight="1" x14ac:dyDescent="0.2">
      <c r="A246" s="15" t="s">
        <v>81</v>
      </c>
      <c r="B246" s="17">
        <v>105</v>
      </c>
      <c r="C246" s="24">
        <v>105</v>
      </c>
      <c r="D246" s="34">
        <f>C246/B246*1</f>
        <v>1</v>
      </c>
      <c r="E246" s="25"/>
    </row>
    <row r="247" spans="1:8" ht="15.75" customHeight="1" x14ac:dyDescent="0.2">
      <c r="A247" s="31" t="s">
        <v>66</v>
      </c>
      <c r="B247" s="20">
        <f>SUM(B245:B246)</f>
        <v>155</v>
      </c>
      <c r="C247" s="30">
        <f>SUM(C245:C246)</f>
        <v>139</v>
      </c>
      <c r="D247" s="34">
        <f>C247/B247*1</f>
        <v>0.89677419354838706</v>
      </c>
    </row>
    <row r="250" spans="1:8" ht="15.75" customHeight="1" x14ac:dyDescent="0.2">
      <c r="F250" s="27"/>
      <c r="H250" s="27"/>
    </row>
    <row r="251" spans="1:8" ht="15.75" customHeight="1" x14ac:dyDescent="0.2">
      <c r="F251" s="27"/>
      <c r="H251" s="27"/>
    </row>
    <row r="252" spans="1:8" ht="15.75" customHeight="1" x14ac:dyDescent="0.2">
      <c r="F252" s="27"/>
      <c r="H252" s="27"/>
    </row>
    <row r="253" spans="1:8" ht="15.75" customHeight="1" thickBot="1" x14ac:dyDescent="0.25">
      <c r="F253" s="27"/>
      <c r="H253" s="27"/>
    </row>
    <row r="254" spans="1:8" ht="15.75" customHeight="1" thickBot="1" x14ac:dyDescent="0.25">
      <c r="A254" s="19" t="s">
        <v>41</v>
      </c>
      <c r="B254">
        <f>COUNTIF(C2:C206,"Porto Velho")</f>
        <v>49</v>
      </c>
      <c r="F254" s="27"/>
      <c r="H254" s="27"/>
    </row>
    <row r="255" spans="1:8" ht="15.75" customHeight="1" thickBot="1" x14ac:dyDescent="0.25">
      <c r="A255" s="19" t="s">
        <v>13</v>
      </c>
      <c r="B255">
        <f>COUNTIF($C$2:$C$206,"Alta Floresta do Oeste")</f>
        <v>3</v>
      </c>
      <c r="F255" s="27"/>
      <c r="H255" s="27"/>
    </row>
    <row r="256" spans="1:8" ht="15.75" customHeight="1" thickBot="1" x14ac:dyDescent="0.25">
      <c r="A256" s="19" t="s">
        <v>15</v>
      </c>
      <c r="B256">
        <f>COUNTIF($C$2:$C$206,"Alvorada do Oeste")</f>
        <v>3</v>
      </c>
      <c r="F256" s="27"/>
      <c r="H256" s="27"/>
    </row>
    <row r="257" spans="1:8" ht="15.75" customHeight="1" thickBot="1" x14ac:dyDescent="0.25">
      <c r="A257" s="19" t="s">
        <v>9</v>
      </c>
      <c r="B257">
        <f>COUNTIF($C$2:$C$206,"Buritis")</f>
        <v>6</v>
      </c>
      <c r="F257" s="27"/>
      <c r="H257" s="27"/>
    </row>
    <row r="258" spans="1:8" ht="15.75" customHeight="1" thickBot="1" x14ac:dyDescent="0.25">
      <c r="A258" s="19" t="s">
        <v>16</v>
      </c>
      <c r="B258">
        <f>COUNTIF($C$2:$C$206,"Ariquemes")</f>
        <v>16</v>
      </c>
      <c r="F258" s="27"/>
      <c r="H258" s="27"/>
    </row>
    <row r="259" spans="1:8" ht="15.75" customHeight="1" thickBot="1" x14ac:dyDescent="0.25">
      <c r="A259" s="19" t="s">
        <v>24</v>
      </c>
      <c r="B259">
        <f>COUNTIF($C$2:$C$206,"Cacoal")</f>
        <v>14</v>
      </c>
    </row>
    <row r="260" spans="1:8" ht="15.75" customHeight="1" thickBot="1" x14ac:dyDescent="0.25">
      <c r="A260" s="19" t="s">
        <v>58</v>
      </c>
      <c r="B260">
        <f>COUNTIF($C$2:$C$206,"Cerejeiras")</f>
        <v>6</v>
      </c>
    </row>
    <row r="261" spans="1:8" ht="15.75" customHeight="1" thickBot="1" x14ac:dyDescent="0.25">
      <c r="A261" s="19" t="s">
        <v>25</v>
      </c>
      <c r="B261">
        <f>COUNTIF($C$2:$C$206,"Colorado do Oeste")</f>
        <v>3</v>
      </c>
    </row>
    <row r="262" spans="1:8" ht="15.75" customHeight="1" thickBot="1" x14ac:dyDescent="0.25">
      <c r="A262" s="19" t="s">
        <v>26</v>
      </c>
      <c r="B262">
        <f>COUNTIF($C$2:$C$206,"Costa Marques")</f>
        <v>4</v>
      </c>
    </row>
    <row r="263" spans="1:8" ht="15.75" customHeight="1" thickBot="1" x14ac:dyDescent="0.25">
      <c r="A263" s="19" t="s">
        <v>27</v>
      </c>
      <c r="B263">
        <f>COUNTIF($C$2:$C$206,"Espigão do Oeste")</f>
        <v>6</v>
      </c>
    </row>
    <row r="264" spans="1:8" ht="15.75" customHeight="1" thickBot="1" x14ac:dyDescent="0.25">
      <c r="A264" s="19" t="s">
        <v>28</v>
      </c>
      <c r="B264">
        <f>COUNTIF($C$2:$C$206,"Guajará-Mirim")</f>
        <v>6</v>
      </c>
    </row>
    <row r="265" spans="1:8" ht="15.75" customHeight="1" thickBot="1" x14ac:dyDescent="0.25">
      <c r="A265" s="19" t="s">
        <v>29</v>
      </c>
      <c r="B265">
        <f>COUNTIF($C$2:$C$206,"Jarú")</f>
        <v>6</v>
      </c>
    </row>
    <row r="266" spans="1:8" ht="15.75" customHeight="1" thickBot="1" x14ac:dyDescent="0.25">
      <c r="A266" s="19" t="s">
        <v>30</v>
      </c>
      <c r="B266">
        <f>COUNTIF($C$2:$C$206,"Ji-Paraná")</f>
        <v>21</v>
      </c>
    </row>
    <row r="267" spans="1:8" ht="15.75" customHeight="1" thickBot="1" x14ac:dyDescent="0.25">
      <c r="A267" s="19" t="s">
        <v>33</v>
      </c>
      <c r="B267">
        <f>COUNTIF($C$2:$C$206,"Machadinho do Oeste")</f>
        <v>4</v>
      </c>
    </row>
    <row r="268" spans="1:8" ht="15.75" customHeight="1" thickBot="1" x14ac:dyDescent="0.25">
      <c r="A268" s="19" t="s">
        <v>34</v>
      </c>
      <c r="B268">
        <f>COUNTIF($C$2:$C$206,"Nova Brasilândia do Oeste")</f>
        <v>3</v>
      </c>
    </row>
    <row r="269" spans="1:8" ht="15.75" customHeight="1" thickBot="1" x14ac:dyDescent="0.25">
      <c r="A269" s="19" t="s">
        <v>35</v>
      </c>
      <c r="B269">
        <f>COUNTIF($C$2:$C$206,"Ouro Preto do Oeste")</f>
        <v>9</v>
      </c>
    </row>
    <row r="270" spans="1:8" ht="15.75" customHeight="1" thickBot="1" x14ac:dyDescent="0.25">
      <c r="A270" s="19" t="s">
        <v>36</v>
      </c>
      <c r="B270">
        <f>COUNTIF($C$2:$C$206,"Pimenta Bueno")</f>
        <v>10</v>
      </c>
    </row>
    <row r="271" spans="1:8" ht="15.75" customHeight="1" thickBot="1" x14ac:dyDescent="0.25">
      <c r="A271" s="19" t="s">
        <v>37</v>
      </c>
      <c r="B271">
        <f>COUNTIF($C$2:$C$206,"Presidente Médici")</f>
        <v>4</v>
      </c>
    </row>
    <row r="272" spans="1:8" ht="15.75" customHeight="1" thickBot="1" x14ac:dyDescent="0.25">
      <c r="A272" s="19" t="s">
        <v>38</v>
      </c>
      <c r="B272">
        <f>COUNTIF($C$2:$C$206,"Rolim de Moura")</f>
        <v>9</v>
      </c>
    </row>
    <row r="273" spans="1:2" ht="15.75" customHeight="1" thickBot="1" x14ac:dyDescent="0.25">
      <c r="A273" s="19" t="s">
        <v>39</v>
      </c>
      <c r="B273">
        <f>COUNTIF($C$2:$C$206,"Santa Luzia do Oeste")</f>
        <v>3</v>
      </c>
    </row>
    <row r="274" spans="1:2" ht="15.75" customHeight="1" thickBot="1" x14ac:dyDescent="0.25">
      <c r="A274" s="19" t="s">
        <v>59</v>
      </c>
      <c r="B274">
        <f>COUNTIF($C$2:$C$206,"São Francisco do Guaporé")</f>
        <v>3</v>
      </c>
    </row>
    <row r="275" spans="1:2" ht="15.75" customHeight="1" thickBot="1" x14ac:dyDescent="0.25">
      <c r="A275" s="19" t="s">
        <v>57</v>
      </c>
      <c r="B275">
        <f>COUNTIF($C$2:$C$206,"São Miguel do Guaporé")</f>
        <v>2</v>
      </c>
    </row>
    <row r="276" spans="1:2" ht="13.5" thickBot="1" x14ac:dyDescent="0.25">
      <c r="A276" s="19" t="s">
        <v>40</v>
      </c>
      <c r="B276">
        <f>COUNTIF($C$2:$C$206,"Vilhena")</f>
        <v>15</v>
      </c>
    </row>
    <row r="277" spans="1:2" ht="15.75" customHeight="1" x14ac:dyDescent="0.2">
      <c r="B277">
        <f>SUM(B254:B276)</f>
        <v>205</v>
      </c>
    </row>
  </sheetData>
  <autoFilter ref="A1:J237"/>
  <mergeCells count="4">
    <mergeCell ref="C233:C236"/>
    <mergeCell ref="A237:B237"/>
    <mergeCell ref="A225:D225"/>
    <mergeCell ref="B231:C2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20</vt:i4>
      </vt:variant>
    </vt:vector>
  </HeadingPairs>
  <TitlesOfParts>
    <vt:vector size="21" baseType="lpstr">
      <vt:lpstr>DADOS</vt:lpstr>
      <vt:lpstr>P1</vt:lpstr>
      <vt:lpstr>P2</vt:lpstr>
      <vt:lpstr>P3</vt:lpstr>
      <vt:lpstr>P4</vt:lpstr>
      <vt:lpstr>P5</vt:lpstr>
      <vt:lpstr>P6</vt:lpstr>
      <vt:lpstr>Perguntas</vt:lpstr>
      <vt:lpstr>Competência UJ</vt:lpstr>
      <vt:lpstr>Resp. por UJ - Mag.</vt:lpstr>
      <vt:lpstr>Resp. por UJ - Serv.</vt:lpstr>
      <vt:lpstr>Resp. por Comarca</vt:lpstr>
      <vt:lpstr>F. Dist.</vt:lpstr>
      <vt:lpstr>F. Resp.</vt:lpstr>
      <vt:lpstr>Resp. Mag.</vt:lpstr>
      <vt:lpstr>Resp. Serv.</vt:lpstr>
      <vt:lpstr>Índ. Part.</vt:lpstr>
      <vt:lpstr>Púb.Partic.</vt:lpstr>
      <vt:lpstr>Enviados Geral</vt:lpstr>
      <vt:lpstr>Enviados Mag.</vt:lpstr>
      <vt:lpstr>Enviados Serv.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Ribeiro dos Santos</cp:lastModifiedBy>
  <dcterms:modified xsi:type="dcterms:W3CDTF">2018-09-27T21:42:00Z</dcterms:modified>
</cp:coreProperties>
</file>